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mflorencia.soto\Desktop\ANUARIOS FINALES 2025\"/>
    </mc:Choice>
  </mc:AlternateContent>
  <xr:revisionPtr revIDLastSave="0" documentId="8_{252589A3-EBB2-4E97-BDA8-CD0D89AB1EA3}" xr6:coauthVersionLast="47" xr6:coauthVersionMax="47" xr10:uidLastSave="{00000000-0000-0000-0000-000000000000}"/>
  <bookViews>
    <workbookView xWindow="-120" yWindow="-120" windowWidth="29040" windowHeight="15840" tabRatio="905" xr2:uid="{00000000-000D-0000-FFFF-FFFF00000000}"/>
  </bookViews>
  <sheets>
    <sheet name="CARAT. GENERAL" sheetId="43" r:id="rId1"/>
    <sheet name="Índice" sheetId="1" r:id="rId2"/>
    <sheet name="Capítulo 6.1.1" sheetId="2" r:id="rId3"/>
    <sheet name="Cuadro 6.1.1.1" sheetId="12" r:id="rId4"/>
    <sheet name="Cuadro 6.1.1.2" sheetId="13" r:id="rId5"/>
    <sheet name="Cuadro 6.1.1.3" sheetId="14" r:id="rId6"/>
    <sheet name="Cuadro 6.1.1.4" sheetId="15" r:id="rId7"/>
    <sheet name="Cuadro 6.1.1.5" sheetId="16" r:id="rId8"/>
    <sheet name="Cuadro 6.1.1.6" sheetId="19" r:id="rId9"/>
    <sheet name="Cuadro 6.1.1.7" sheetId="30" r:id="rId10"/>
    <sheet name="Cuadro 6.1.1.8" sheetId="21" r:id="rId11"/>
    <sheet name="Cuadro 6.1.1.9" sheetId="40" r:id="rId12"/>
    <sheet name="Cuadro 6.1.1.10" sheetId="44" r:id="rId13"/>
    <sheet name="Cuadro 6.1.1.11" sheetId="45" r:id="rId14"/>
    <sheet name="Cuadro 6.1.1.12" sheetId="46" r:id="rId15"/>
    <sheet name="Cuadro 6.1.1.13" sheetId="47" r:id="rId16"/>
    <sheet name="Capítulo 6.1.2" sheetId="7" r:id="rId17"/>
    <sheet name="Cuadro 6.1.2.1" sheetId="23" r:id="rId18"/>
    <sheet name="Capítulo 6.1.3" sheetId="8" r:id="rId19"/>
    <sheet name="Cuadro 6.1.3.1" sheetId="24" r:id="rId20"/>
    <sheet name="Cuadro 6.1.3.2" sheetId="39" r:id="rId21"/>
    <sheet name="Capítulo 6.1.4" sheetId="9" r:id="rId22"/>
    <sheet name="Cuadro 6.1.4.1" sheetId="26" r:id="rId23"/>
    <sheet name="Capítulo 6.1.5" sheetId="10" r:id="rId24"/>
    <sheet name="Cuadro 6.1.5.1" sheetId="32" r:id="rId25"/>
  </sheets>
  <definedNames>
    <definedName name="_xlnm._FilterDatabase" localSheetId="19" hidden="1">'Cuadro 6.1.3.1'!$C$4:$E$115</definedName>
    <definedName name="_xlnm._FilterDatabase" localSheetId="20" hidden="1">'Cuadro 6.1.3.2'!$B$4:$D$21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5" i="24" l="1"/>
  <c r="D54" i="26"/>
  <c r="D20" i="39"/>
  <c r="D19" i="39"/>
  <c r="D21" i="39"/>
  <c r="C11" i="40"/>
  <c r="C10" i="40"/>
  <c r="C9" i="40"/>
  <c r="C8" i="40"/>
  <c r="C7" i="40"/>
  <c r="C6" i="40"/>
  <c r="C12" i="40"/>
  <c r="C5" i="40"/>
  <c r="D12" i="47"/>
  <c r="C12" i="47"/>
  <c r="D29" i="46"/>
  <c r="C29" i="46"/>
  <c r="C12" i="30"/>
  <c r="C10" i="30"/>
  <c r="C9" i="30"/>
  <c r="C7" i="30"/>
  <c r="C6" i="30"/>
  <c r="C5" i="30"/>
  <c r="C33" i="44"/>
  <c r="D33" i="44" s="1"/>
  <c r="D32" i="44"/>
  <c r="D31" i="44"/>
  <c r="D30" i="44"/>
  <c r="D29" i="44"/>
  <c r="D28" i="44"/>
  <c r="D27" i="44"/>
  <c r="D26" i="44"/>
  <c r="D25" i="44"/>
  <c r="D24" i="44"/>
  <c r="D23" i="44"/>
  <c r="D22" i="44"/>
  <c r="D21" i="44"/>
  <c r="D20" i="44"/>
  <c r="D19" i="44"/>
  <c r="D18" i="44"/>
  <c r="D17" i="44"/>
  <c r="D16" i="44"/>
  <c r="D15" i="44"/>
  <c r="D14" i="44"/>
  <c r="D13" i="44"/>
  <c r="D12" i="44"/>
  <c r="D11" i="44"/>
  <c r="D10" i="44"/>
  <c r="D9" i="44"/>
  <c r="D8" i="44"/>
  <c r="D7" i="44"/>
  <c r="D6" i="44"/>
  <c r="D5" i="44"/>
  <c r="D69" i="14"/>
  <c r="C69" i="14"/>
  <c r="E68" i="14"/>
  <c r="E67" i="14"/>
  <c r="E66" i="14"/>
  <c r="E65" i="14"/>
  <c r="E64" i="14"/>
  <c r="D63" i="14"/>
  <c r="C63" i="14"/>
  <c r="E62" i="14"/>
  <c r="E61" i="14"/>
  <c r="E60" i="14"/>
  <c r="E59" i="14"/>
  <c r="E58" i="14"/>
  <c r="E57" i="14"/>
  <c r="E56" i="14"/>
  <c r="E55" i="14"/>
  <c r="E54" i="14"/>
  <c r="E53" i="14"/>
  <c r="E52" i="14"/>
  <c r="E51" i="14"/>
  <c r="E50" i="14"/>
  <c r="E49" i="14"/>
  <c r="E48" i="14"/>
  <c r="E47" i="14"/>
  <c r="E46" i="14"/>
  <c r="E45" i="14"/>
  <c r="E44" i="14"/>
  <c r="E43" i="14"/>
  <c r="E42" i="14"/>
  <c r="E41" i="14"/>
  <c r="E40" i="14"/>
  <c r="E39" i="14"/>
  <c r="E38" i="14"/>
  <c r="E37" i="14"/>
  <c r="E36" i="14"/>
  <c r="E35" i="14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D63" i="23"/>
  <c r="C63" i="23"/>
  <c r="D62" i="45"/>
  <c r="C62" i="45"/>
  <c r="D62" i="21"/>
  <c r="C62" i="21"/>
  <c r="C14" i="19"/>
  <c r="D15" i="15"/>
  <c r="C15" i="15"/>
  <c r="C62" i="13"/>
  <c r="D62" i="12"/>
  <c r="C62" i="12"/>
  <c r="E63" i="14" l="1"/>
  <c r="C70" i="14"/>
  <c r="D70" i="14"/>
  <c r="E69" i="14"/>
  <c r="E70" i="14" l="1"/>
</calcChain>
</file>

<file path=xl/sharedStrings.xml><?xml version="1.0" encoding="utf-8"?>
<sst xmlns="http://schemas.openxmlformats.org/spreadsheetml/2006/main" count="815" uniqueCount="254">
  <si>
    <t>Índice</t>
  </si>
  <si>
    <t>Cuadros y Gráficos</t>
  </si>
  <si>
    <t>Capítulo 6.1. Subsecretaría de Políticas Universitarias - Dirección Nacional de Programas de Calidad, Ciencia y Vinculación Tecnológica</t>
  </si>
  <si>
    <t>Capítulo 6.1.1. Programa de Calidad Universitaria</t>
  </si>
  <si>
    <t xml:space="preserve">Cuadro 6.1.1.1 - Inversión en pesos de la Convocatoria Creación o Fortalecimiento de Unidades de Gestión para la implementación de Sistemas Institucionales de Aseguramiento de la Calidad - SIAC </t>
  </si>
  <si>
    <t xml:space="preserve">Cuadro 6.1.1.2 - Inversión en pesos para la Implementación de la Convocatoria Implementación del Sistema Argentino de Créditos Académicos Universitarios - SACAU </t>
  </si>
  <si>
    <t>Cuadro 6.1.1.3 - Inversión en pesos del  PlanVES IV – Plan de Virtualización de la Educación Superior</t>
  </si>
  <si>
    <t>Cuadro 6.1.1.4 - Inversión en pesos del PROUN 2023 – Programa de Apoyo a las Universidades Nuevas 2023</t>
  </si>
  <si>
    <t>Cuadro 6.1.1.5 - Ofertas formativas ejecutadas en el año 2023 del Programa Universitario de Escuelas de Educación Profesional</t>
  </si>
  <si>
    <t xml:space="preserve">Cuadro 6.1.1.6 -  Inversión en pesos de las Ofertas de pre-grado para Instructores en Educación Profesional </t>
  </si>
  <si>
    <t>Cuadro 6.1.1.7 - Gestores capacitados por CPRES del Curso de Gestión Universitaria 2023</t>
  </si>
  <si>
    <t xml:space="preserve">Cuadro 6.1.1.8 - Inversión en pesos del Fortalecimiento de los Equipos de Gestión de las Escuelas de Educación Profesional </t>
  </si>
  <si>
    <t xml:space="preserve">Cuadro 6.1.1.9 -  Personas capacitadas por Programa de Formación en Simulación Clínica para Docentes y Técnicos </t>
  </si>
  <si>
    <t xml:space="preserve">Cuadro 6.1.1.10 - Inversión en pesos del Proyecto de Apoyo a las Carreras de Arte – Formarte Planta Docente </t>
  </si>
  <si>
    <t xml:space="preserve">Cuadro 6.1.1.11 - Inversión en pesos del Programa de Doctorados </t>
  </si>
  <si>
    <t xml:space="preserve">Cuadro 6.1.1.12 - Inversión en pesos del Programa de Fortalecimiento de Espacios de Simulación Clínica </t>
  </si>
  <si>
    <t xml:space="preserve">Cuadro 6.1.1.13 - Inversión en pesos del Programa de Fortalecimiento de la Simulación Clínica en el Sistema Universitario en el marco de la ReNaSic </t>
  </si>
  <si>
    <t>Capítulo 6.1.2. Programa de Ciencia, Tecnología y Vinculación Tecnológica</t>
  </si>
  <si>
    <t>Cuadro 6.1.2.1 - Inversión en pesos de los Gastos en Ciencia y Tecnología 2023</t>
  </si>
  <si>
    <t>Capítulo 6.1.3. Secretaría Ejecutiva de los Consejos Regionales de Planificación de la Educación Superior</t>
  </si>
  <si>
    <t>Cuadro 6.1.3.1 - Instituciones participantes por CPRES y fecha de las reuniones de articulación 2023</t>
  </si>
  <si>
    <t>Cuadro 6.1.3.2 - Instituciones participantes por CPRES de las reuniones de articulación 2023 según tipo de gestión</t>
  </si>
  <si>
    <t>Capítulo 6.1.4. Programa de Incentivos a los Docentes Investigadores</t>
  </si>
  <si>
    <t>Cuadro 6.1.4.1 - Inversión en pesos del Programa de Incentivos a los Docentes Investigadores 2023</t>
  </si>
  <si>
    <t>Capítulo 6.1.5. Programa Argentina Investiga</t>
  </si>
  <si>
    <t>Cuadro 6.1.5.1 - Notas publicadas en el año 2023 según CPRES del Programa Argentina Investiga</t>
  </si>
  <si>
    <r>
      <t>Cuadro 6.1.1.1 -</t>
    </r>
    <r>
      <rPr>
        <sz val="10"/>
        <color rgb="FF000000"/>
        <rFont val="Arial"/>
        <family val="2"/>
      </rPr>
      <t xml:space="preserve"> Inversión en pesos de la Convocatoria Creación o Fortalecimiento de Unidades de Gestión para la implementación de Sistemas Institucionales de Aseguramiento de la Calidad - SIAC </t>
    </r>
  </si>
  <si>
    <t>Instituciones Nacionales</t>
  </si>
  <si>
    <t>Inversión en Gastos Corrientes</t>
  </si>
  <si>
    <t>Inversión Total por Institución</t>
  </si>
  <si>
    <t>Universidad de Buenos Aires</t>
  </si>
  <si>
    <t>Universidad Nacional de Catamarca</t>
  </si>
  <si>
    <t>Universidad Nacional del Centro de la Provincia de Buenos Aires</t>
  </si>
  <si>
    <t>Universidad Nacional del Comahue</t>
  </si>
  <si>
    <t>Universidad Nacional de Córdoba</t>
  </si>
  <si>
    <t>Universidad Nacional de Cuyo</t>
  </si>
  <si>
    <t xml:space="preserve">Universidad Nacional de Entre Ríos </t>
  </si>
  <si>
    <t>Universidad Nacional de Formosa</t>
  </si>
  <si>
    <t>Universidad Nacional de General San Martín</t>
  </si>
  <si>
    <t>Universidad Nacional de General Sarmiento</t>
  </si>
  <si>
    <t>Universidad Nacional de Jujuy</t>
  </si>
  <si>
    <t>Universidad Nacional de La Matanza</t>
  </si>
  <si>
    <t>Universidad Nacional de La Pampa</t>
  </si>
  <si>
    <t>Universidad Nacional de La Patagonia San Juan Bosco</t>
  </si>
  <si>
    <t>Universidad Nacional de La Plata</t>
  </si>
  <si>
    <t>Universidad Nacional de La Rioja</t>
  </si>
  <si>
    <t>Universidad Nacional del Litoral</t>
  </si>
  <si>
    <t>Universidad Nacional de Lomas de Zamora</t>
  </si>
  <si>
    <t>Universidad Nacional de Luján</t>
  </si>
  <si>
    <t>Universidad Nacional de Mar del Plata</t>
  </si>
  <si>
    <t>Universidad Nacional de Misiones</t>
  </si>
  <si>
    <t>Universidad Nacional del Nordeste</t>
  </si>
  <si>
    <t>Universidad Nacional de Quilmes</t>
  </si>
  <si>
    <t>Universidad Nacional de Río Cuarto</t>
  </si>
  <si>
    <t>Universidad Nacional de Rosario</t>
  </si>
  <si>
    <t>Universidad Nacional de Salta</t>
  </si>
  <si>
    <t>Universidad Nacional de San Juan</t>
  </si>
  <si>
    <t>Universidad Nacional de San Luis</t>
  </si>
  <si>
    <t>Universidad Nacional de Santiago del Estero</t>
  </si>
  <si>
    <t>Universidad Nacional del Sur</t>
  </si>
  <si>
    <t>Universidad Tecnológica Nacional</t>
  </si>
  <si>
    <t>Universidad Nacional de Tucumán</t>
  </si>
  <si>
    <t>Universidad Nacional de La Patagonia Austral</t>
  </si>
  <si>
    <t>Universidad Nacional de Lanús</t>
  </si>
  <si>
    <t>Universidad Nacional de Tres de Febrero</t>
  </si>
  <si>
    <t>Universidad Nacional de Villa María</t>
  </si>
  <si>
    <t>Universidad Nacional de De las Artes</t>
  </si>
  <si>
    <t>Universidad Nacional de Chilecito</t>
  </si>
  <si>
    <t>Universidad Nacional del Noroeste de la Provincia de Buenos Aires</t>
  </si>
  <si>
    <t>Universidad Nacional de Río Negro</t>
  </si>
  <si>
    <t>Universidad Nacional de Chaco Austral</t>
  </si>
  <si>
    <t>Universidad Nacional de Avellaneda</t>
  </si>
  <si>
    <t>Universidad Nacional de Del Oeste</t>
  </si>
  <si>
    <t>Universidad Nacional de Tierra del Fuego</t>
  </si>
  <si>
    <t>Universidad Nacional de Moreno</t>
  </si>
  <si>
    <t>Universidad Nacional de Arturo Jauretche</t>
  </si>
  <si>
    <t xml:space="preserve">Universidad Nacional de José Clemente Paz </t>
  </si>
  <si>
    <t>Universidad Nacional de Villa Mercedes</t>
  </si>
  <si>
    <t>Universidad Nacional de Comechingones</t>
  </si>
  <si>
    <t>Universidad Nacional de Hurlingham</t>
  </si>
  <si>
    <t>Universidad Nacional de Alto Uruguay</t>
  </si>
  <si>
    <t>Universidad Nacional de Rafaela</t>
  </si>
  <si>
    <t>Universidad Nacional de San Antonio de Areco</t>
  </si>
  <si>
    <t>Universidad Nacional de Guillermo Brown</t>
  </si>
  <si>
    <t>Universidad Pedagógica Nacional</t>
  </si>
  <si>
    <t>Universidad Nacional Raúl Scalabrini Ortiz</t>
  </si>
  <si>
    <t>Universidad Nacional de la Defensa Nacional</t>
  </si>
  <si>
    <t>Inversión total Instituciones Nacionales</t>
  </si>
  <si>
    <r>
      <t xml:space="preserve">Cuadro 6.1.1.2 - </t>
    </r>
    <r>
      <rPr>
        <sz val="10"/>
        <color rgb="FF000000"/>
        <rFont val="Arial"/>
        <family val="2"/>
      </rPr>
      <t xml:space="preserve">Inversión en pesos para la Implementación de la Convocatoria Implementación del Sistema Argentino de Créditos Académicos Universitarios - SACAU </t>
    </r>
  </si>
  <si>
    <r>
      <t>Cuadro 6.1.1.3 -</t>
    </r>
    <r>
      <rPr>
        <sz val="10"/>
        <color theme="1"/>
        <rFont val="Arial"/>
        <family val="2"/>
      </rPr>
      <t xml:space="preserve"> Inversión en pesos del PlanVES IV – Plan de Virtualización de la Educación Superior. </t>
    </r>
  </si>
  <si>
    <t>Institución</t>
  </si>
  <si>
    <t>Inversión en Gastos de Capital</t>
  </si>
  <si>
    <t>Consejo Interuniversitario Nacional</t>
  </si>
  <si>
    <t>Universidad de la Defensa Nacional</t>
  </si>
  <si>
    <t>Universidad Nacional Arturo Jauretche</t>
  </si>
  <si>
    <t>Universidad Nacional de Entre Ríos</t>
  </si>
  <si>
    <t>Universidad Nacional de José Clemente Paz</t>
  </si>
  <si>
    <t>Universidad Nacional de la Patagonia Austral</t>
  </si>
  <si>
    <t>Universidad Nacional de la Patagonia San Juan Bosco</t>
  </si>
  <si>
    <t>Universidad Nacional de las Artes</t>
  </si>
  <si>
    <t>Universidad Nacional de los Comechingones</t>
  </si>
  <si>
    <t>Universidad Nacional de Tierra del Fuego, Antártida e Islas del Atlántico Sur</t>
  </si>
  <si>
    <t>Universidad Nacional del Alto Uruguay</t>
  </si>
  <si>
    <t>Universidad Nacional del Chaco Austral</t>
  </si>
  <si>
    <t>Universidad Nacional del Oeste</t>
  </si>
  <si>
    <t>Universidad Nacional Guillermo Brown</t>
  </si>
  <si>
    <t>Universidad Autónoma de Entre Ríos</t>
  </si>
  <si>
    <t>Universidad del Chubut</t>
  </si>
  <si>
    <t>Universidad Provincial de Córdoba</t>
  </si>
  <si>
    <t>Universidad Provincial de Ezeiza</t>
  </si>
  <si>
    <t>Universidad Provincial del Sudoeste</t>
  </si>
  <si>
    <t>Inversión total Instituciones Provinciales</t>
  </si>
  <si>
    <t>Inversión total</t>
  </si>
  <si>
    <r>
      <t>Cuadro 6.1.1.4 -</t>
    </r>
    <r>
      <rPr>
        <sz val="10"/>
        <color theme="1"/>
        <rFont val="Arial"/>
        <family val="2"/>
      </rPr>
      <t xml:space="preserve"> Inversión en pesos del PROUN 2023 – Programa de Apoyo a las Universidades Nuevas 2023</t>
    </r>
  </si>
  <si>
    <t>Universidad Nacional de San Antonio De Areco</t>
  </si>
  <si>
    <t xml:space="preserve">Universidad Nacional Guillermo Brown </t>
  </si>
  <si>
    <t xml:space="preserve">Universidad de la Defensa Nacional </t>
  </si>
  <si>
    <r>
      <t xml:space="preserve">Cuadro 6.1.1.5 - </t>
    </r>
    <r>
      <rPr>
        <sz val="10"/>
        <color theme="1"/>
        <rFont val="Arial"/>
        <family val="2"/>
      </rPr>
      <t>Ofertas formativas por CPRES ejecutadas en el año 2023 del Programa Universitario de Escuelas de Educación Profesional</t>
    </r>
  </si>
  <si>
    <t>CPRES</t>
  </si>
  <si>
    <t>Ofertas formativas ejecutadas</t>
  </si>
  <si>
    <t>Total ofertas formativas ejecutadas año 2023</t>
  </si>
  <si>
    <t>Total de personas formadas</t>
  </si>
  <si>
    <t>Total de nuevas Escuelas de Formación Profesional</t>
  </si>
  <si>
    <t>Universidad Nacional de José C. Paz</t>
  </si>
  <si>
    <t>Gestores capacitados</t>
  </si>
  <si>
    <t>Bonaerense</t>
  </si>
  <si>
    <t>Centro</t>
  </si>
  <si>
    <t>Metropolitano</t>
  </si>
  <si>
    <t>Noreste</t>
  </si>
  <si>
    <t>Noroeste</t>
  </si>
  <si>
    <t>Nuevo Cuyo</t>
  </si>
  <si>
    <t>Sur</t>
  </si>
  <si>
    <t>Total personas formadas</t>
  </si>
  <si>
    <t>Universidad Nacional del Centro de la Prov. de Bs.As.</t>
  </si>
  <si>
    <t>Universidad Nacional de Entre Rios</t>
  </si>
  <si>
    <t>Universidad Nacional de Rio Cuarto</t>
  </si>
  <si>
    <t xml:space="preserve">Universidad Nacional de Santiago del Estero </t>
  </si>
  <si>
    <t>Universidad Nacional de Villa Maria</t>
  </si>
  <si>
    <t>UniverSidad Nacional de Río Negro</t>
  </si>
  <si>
    <t>Jurisdicción</t>
  </si>
  <si>
    <t>Personas capacitadas</t>
  </si>
  <si>
    <t>Inversión en Gastos Salariales</t>
  </si>
  <si>
    <t xml:space="preserve">Universidad Nacional de La Pampa </t>
  </si>
  <si>
    <t xml:space="preserve">Universidad Nacional Arturo Jauretche </t>
  </si>
  <si>
    <r>
      <t xml:space="preserve">Cuadro 6.1.2.1 - </t>
    </r>
    <r>
      <rPr>
        <sz val="10"/>
        <color theme="1"/>
        <rFont val="Arial"/>
        <family val="2"/>
      </rPr>
      <t>Inversión en pesos de los Gastos en Ciencia y Tecnología 2023</t>
    </r>
  </si>
  <si>
    <t>Total</t>
  </si>
  <si>
    <t>Noroeste - 03/04/2023</t>
  </si>
  <si>
    <t>Universidad Católica de Salta</t>
  </si>
  <si>
    <t>Universidad del Norte Santo Tomás de Aquino</t>
  </si>
  <si>
    <t>Metropolitano - 03/05/2023</t>
  </si>
  <si>
    <t xml:space="preserve">Universidad Nacional de Luján  </t>
  </si>
  <si>
    <t>Instituto Universitario Nacional de Derechos Humanos "Madres de Plaza de Mayo"</t>
  </si>
  <si>
    <t>Universidad Austral</t>
  </si>
  <si>
    <t>Universidad de Ciencias Epresariales y Sociales</t>
  </si>
  <si>
    <t>Instituto Universitario ESEADE</t>
  </si>
  <si>
    <t>Universidad Argentina John F. Kennedy</t>
  </si>
  <si>
    <t>Instituto Universitario River Plate</t>
  </si>
  <si>
    <t>Universidad de la Marina Mercante</t>
  </si>
  <si>
    <t>Instituto Universitario de Ciencias de la Salud Fundación Barceló</t>
  </si>
  <si>
    <t>Universidad CAECE</t>
  </si>
  <si>
    <t>Universidad Favaloro</t>
  </si>
  <si>
    <t>Instituto Universitario para el Desarrollo Productivo y Tecnolófico de la Argentina</t>
  </si>
  <si>
    <t>Universidad del Muso Social Argentino</t>
  </si>
  <si>
    <t>Instituto Universitario CEMIC</t>
  </si>
  <si>
    <t>Universidad del Salvador</t>
  </si>
  <si>
    <t>Universidad Maimónides</t>
  </si>
  <si>
    <t>Universidad del CEMA</t>
  </si>
  <si>
    <t>Universidad ISALUD</t>
  </si>
  <si>
    <t>Instituto Tecnológico de Buenos Aires</t>
  </si>
  <si>
    <t>Universidad Torcuato di Tella</t>
  </si>
  <si>
    <t>Universidad Metropolitana para la Educación y el Trabajo</t>
  </si>
  <si>
    <t>Universidad Católica Argentina</t>
  </si>
  <si>
    <t>Universidad de Palermo</t>
  </si>
  <si>
    <t>Universidad de San Isidro</t>
  </si>
  <si>
    <t>Universidad de Flores</t>
  </si>
  <si>
    <t>Instituto Universitario Escuela Argentina de Negocios</t>
  </si>
  <si>
    <t>Universidad de San Andrés</t>
  </si>
  <si>
    <t>Instituto Universitario de Salud Mental</t>
  </si>
  <si>
    <t>Instituto Universitario de Educación en Valores (YMCA)</t>
  </si>
  <si>
    <t>Universidad de Belgrano</t>
  </si>
  <si>
    <t>Universidad Abierta Interamericana</t>
  </si>
  <si>
    <t>Universidad de Morón</t>
  </si>
  <si>
    <t>Nuevo Cuyo - 06/06/2023</t>
  </si>
  <si>
    <t>Universidad Católica de Cuyo</t>
  </si>
  <si>
    <t>Universidad Juan Agustín Maza</t>
  </si>
  <si>
    <t>Universidad del Aconcagua</t>
  </si>
  <si>
    <t>Instituto Universitario de Ciencias de la Salud Barceló Sede La Rioja</t>
  </si>
  <si>
    <t>Universidad del Congreso</t>
  </si>
  <si>
    <t>Universidad Champagnat</t>
  </si>
  <si>
    <t>Bonaerense - 07/07/2023</t>
  </si>
  <si>
    <t>Universidad Nacional de Luján - Sede Chivilcoy (Res. N°280/16)</t>
  </si>
  <si>
    <t>Universidad Atlántida Argentina</t>
  </si>
  <si>
    <t>Universidad Católica de La Plata</t>
  </si>
  <si>
    <t>Universidad Fraternindad de Agrupaciones Santo Tomás de Aquino (FASTA)</t>
  </si>
  <si>
    <t>Centro - 03/08/2023</t>
  </si>
  <si>
    <t>Universidad Tecnoclógica Nacional</t>
  </si>
  <si>
    <t>Universidad Católica de Córdoba</t>
  </si>
  <si>
    <t>Universidad del Gran Rosario</t>
  </si>
  <si>
    <t>Universidad Católica de Santa Fe</t>
  </si>
  <si>
    <t>Universidad Adventista de La Plata</t>
  </si>
  <si>
    <t>Universidad Católica de Santiago del Estero</t>
  </si>
  <si>
    <t>Universidad de Concepción del Uruguay</t>
  </si>
  <si>
    <t>Instituto Universitario de Ciencias Biomédicas de Córdoba</t>
  </si>
  <si>
    <t>Noreste - 31/08/2023</t>
  </si>
  <si>
    <t>Universidad Católoca de Las Misiones</t>
  </si>
  <si>
    <t>Universidad Gastón Dachary</t>
  </si>
  <si>
    <t>Universidad de la Cuenca del Plata</t>
  </si>
  <si>
    <t>Instituto Universitario de Ciencias de la Salud Fundación Barceló (Res. N°280/16)</t>
  </si>
  <si>
    <t>Sur - 03/10/2023</t>
  </si>
  <si>
    <t>Universidad Nacional de Cuyo - Instituto Balseiro (Res. N°280/16)</t>
  </si>
  <si>
    <t>Total Instituciones participantes de las reuniones de articulación 2023</t>
  </si>
  <si>
    <t>Tipo de gestión</t>
  </si>
  <si>
    <t>Estatal</t>
  </si>
  <si>
    <t>Privada</t>
  </si>
  <si>
    <t>Total Instituciones de Gestión Estatal</t>
  </si>
  <si>
    <t>Total Instituciones de Gestión Privada</t>
  </si>
  <si>
    <r>
      <t xml:space="preserve">Cuadro 6.1.4.1 - </t>
    </r>
    <r>
      <rPr>
        <sz val="10"/>
        <color rgb="FF000000"/>
        <rFont val="Arial"/>
        <family val="2"/>
      </rPr>
      <t>Inversión en pesos del Programa de Incentivos a los Docentes Investigadores 2023</t>
    </r>
  </si>
  <si>
    <t>Convocatoria</t>
  </si>
  <si>
    <t>Universidad</t>
  </si>
  <si>
    <t>Monto</t>
  </si>
  <si>
    <t>Convocatoria 2021</t>
  </si>
  <si>
    <t>Universidad Nacional de Jose Clemente Paz</t>
  </si>
  <si>
    <t xml:space="preserve">Universidad Nacional del Chaco Austral </t>
  </si>
  <si>
    <t xml:space="preserve">Universidad Nacional de Río Negro </t>
  </si>
  <si>
    <t>Universidad Nacional de Tierra del Fuego , Antartida e Islas del Atlantico Sur</t>
  </si>
  <si>
    <t xml:space="preserve">Universidad Tecnologica Nacional </t>
  </si>
  <si>
    <t>TOTAL</t>
  </si>
  <si>
    <r>
      <t xml:space="preserve">Cuadro 6.1.5.1 - </t>
    </r>
    <r>
      <rPr>
        <sz val="10"/>
        <color rgb="FF000000"/>
        <rFont val="Arial"/>
        <family val="2"/>
      </rPr>
      <t>Notas publicadas en el año 2023 según CPRES del Programa Argentina Investiga</t>
    </r>
  </si>
  <si>
    <t>Notas publicadas</t>
  </si>
  <si>
    <t>Total Notas</t>
  </si>
  <si>
    <r>
      <t xml:space="preserve">Cuadro 6.1.1.7 - </t>
    </r>
    <r>
      <rPr>
        <sz val="10"/>
        <color rgb="FF000000"/>
        <rFont val="Arial"/>
        <family val="2"/>
      </rPr>
      <t>Gestores capacitados por CPRES del Curso de Gestión Universitaria 2023</t>
    </r>
  </si>
  <si>
    <r>
      <t xml:space="preserve">Cuadro 6.1.1.9 - </t>
    </r>
    <r>
      <rPr>
        <sz val="10"/>
        <color rgb="FF000000"/>
        <rFont val="Arial"/>
        <family val="2"/>
      </rPr>
      <t xml:space="preserve">Personas capacitadas por Programa de Formación en Simulación Clínica para Docentes y Técnicos </t>
    </r>
  </si>
  <si>
    <r>
      <t>Cuadro 6.1.1.10 -</t>
    </r>
    <r>
      <rPr>
        <sz val="10"/>
        <color rgb="FF000000"/>
        <rFont val="Arial"/>
        <family val="2"/>
      </rPr>
      <t xml:space="preserve"> Inversión en pesos del Proyecto de Apoyo a las Carreras de Arte – Formarte Planta Docente </t>
    </r>
  </si>
  <si>
    <r>
      <t>Cuadro 6.1.1.10 -</t>
    </r>
    <r>
      <rPr>
        <sz val="10"/>
        <color rgb="FF000000"/>
        <rFont val="Arial"/>
        <family val="2"/>
      </rPr>
      <t xml:space="preserve"> Inversión en pesos del Programa de Doctorados </t>
    </r>
  </si>
  <si>
    <t>Universidad Nacional de General San Martin</t>
  </si>
  <si>
    <t xml:space="preserve">Universidad Tecnológica Nacional </t>
  </si>
  <si>
    <t xml:space="preserve">Universidad Nacional de José C. Paz </t>
  </si>
  <si>
    <t>Univerisdad Pedagógica Nacional</t>
  </si>
  <si>
    <t>Universidad Nacional Scalabrini Ortiz</t>
  </si>
  <si>
    <r>
      <t>Cuadro 6.1.1.12 -</t>
    </r>
    <r>
      <rPr>
        <sz val="10"/>
        <color rgb="FF000000"/>
        <rFont val="Arial"/>
        <family val="2"/>
      </rPr>
      <t xml:space="preserve"> Inversión en pesos del Programa de Fortalecimiento de Espacios de Simulación Clínica </t>
    </r>
  </si>
  <si>
    <t xml:space="preserve">Universidad Nacional del Centro de la Provincia de Buenos Aires </t>
  </si>
  <si>
    <r>
      <t>Cuadro 6.1.1.6 -</t>
    </r>
    <r>
      <rPr>
        <sz val="10"/>
        <color rgb="FF000000"/>
        <rFont val="Arial"/>
        <family val="2"/>
      </rPr>
      <t xml:space="preserve"> Inversión en pesos de las Ofertas de pre-grado para Instructores en Educación Profesional </t>
    </r>
  </si>
  <si>
    <r>
      <t>Cuadro 6.1.1.13 -</t>
    </r>
    <r>
      <rPr>
        <sz val="10"/>
        <color rgb="FF000000"/>
        <rFont val="Arial"/>
        <family val="2"/>
      </rPr>
      <t xml:space="preserve"> Inversión en pesos del Programa de Fortalecimiento de la Simulación Clínica en el Sistema Universitario en el marco de la ReNaSic </t>
    </r>
  </si>
  <si>
    <r>
      <t>Cuadro 6.1.1.8 -</t>
    </r>
    <r>
      <rPr>
        <sz val="9"/>
        <color rgb="FF000000"/>
        <rFont val="Arial"/>
        <family val="2"/>
      </rPr>
      <t xml:space="preserve"> Inversión en pesos del Fortalecimiento de los Equipos de Gestión de las Escuelas de Educación Profesional </t>
    </r>
  </si>
  <si>
    <t>Universidad Nacional Scalabrini Ortíz</t>
  </si>
  <si>
    <r>
      <t>Cuadro 6.1.3.1 -</t>
    </r>
    <r>
      <rPr>
        <sz val="10"/>
        <color rgb="FF000000"/>
        <rFont val="Arial"/>
        <family val="2"/>
      </rPr>
      <t xml:space="preserve"> Instituciones participantes por CPRES y fecha de las reuniones de articulación 2023</t>
    </r>
  </si>
  <si>
    <r>
      <t>Cuadro 6.1.3.2 -</t>
    </r>
    <r>
      <rPr>
        <sz val="10"/>
        <color rgb="FF000000"/>
        <rFont val="Arial"/>
        <family val="2"/>
      </rPr>
      <t xml:space="preserve"> Instituciones participantes por CPRES de las reuniones de articulación 2023 según tipo de gestión</t>
    </r>
  </si>
  <si>
    <t>Capítulo 6.</t>
  </si>
  <si>
    <t xml:space="preserve">DATOS GENERALES          </t>
  </si>
  <si>
    <t>6.1.1. Programa de Calidad Universitaria</t>
  </si>
  <si>
    <t>6.1.2. Programa de Ciencia, Tecnología y Vinculación Tecnológica</t>
  </si>
  <si>
    <t>6.1.3. Secretaría Ejecutiva de los Consejos Regionales de Planificación de la Educación Superior</t>
  </si>
  <si>
    <t>6.1.4. Programa de Incentivos a los Docentes Investigadores</t>
  </si>
  <si>
    <t>6.1.5. Programa Argentina Investiga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</si>
</sst>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\ #,##0;[Red]\-&quot;$&quot;\ #,##0"/>
    <numFmt numFmtId="164" formatCode="[$$-2C0A]\ #,##0"/>
    <numFmt numFmtId="165" formatCode="&quot;$&quot;\ #,##0"/>
    <numFmt numFmtId="166" formatCode="_-[$$-409]* #,##0.00_ ;_-[$$-409]* \-#,##0.00\ ;_-[$$-409]* &quot;-&quot;??_ ;_-@_ "/>
  </numFmts>
  <fonts count="15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0"/>
      <color theme="1"/>
      <name val="Arial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48"/>
      <color rgb="FF002060"/>
      <name val="Calibri"/>
      <family val="2"/>
      <scheme val="minor"/>
    </font>
    <font>
      <sz val="48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rgb="FF000000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164" fontId="5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2" fillId="0" borderId="0" xfId="0" applyFont="1"/>
    <xf numFmtId="0" fontId="4" fillId="0" borderId="2" xfId="0" applyFont="1" applyBorder="1"/>
    <xf numFmtId="164" fontId="4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/>
    </xf>
    <xf numFmtId="165" fontId="5" fillId="0" borderId="2" xfId="0" applyNumberFormat="1" applyFont="1" applyBorder="1"/>
    <xf numFmtId="164" fontId="5" fillId="0" borderId="2" xfId="0" applyNumberFormat="1" applyFont="1" applyBorder="1" applyAlignment="1">
      <alignment horizontal="right" vertical="center"/>
    </xf>
    <xf numFmtId="3" fontId="5" fillId="0" borderId="2" xfId="0" applyNumberFormat="1" applyFont="1" applyBorder="1"/>
    <xf numFmtId="0" fontId="3" fillId="0" borderId="0" xfId="0" applyFont="1"/>
    <xf numFmtId="0" fontId="5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0" fontId="7" fillId="0" borderId="0" xfId="0" applyFont="1"/>
    <xf numFmtId="0" fontId="6" fillId="0" borderId="0" xfId="0" applyFont="1"/>
    <xf numFmtId="0" fontId="3" fillId="3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/>
    <xf numFmtId="0" fontId="5" fillId="0" borderId="3" xfId="0" applyFont="1" applyBorder="1" applyAlignment="1">
      <alignment horizontal="center"/>
    </xf>
    <xf numFmtId="3" fontId="5" fillId="0" borderId="3" xfId="0" applyNumberFormat="1" applyFont="1" applyBorder="1"/>
    <xf numFmtId="1" fontId="4" fillId="0" borderId="2" xfId="0" applyNumberFormat="1" applyFont="1" applyBorder="1" applyAlignment="1">
      <alignment horizontal="right" vertical="center"/>
    </xf>
    <xf numFmtId="0" fontId="8" fillId="0" borderId="0" xfId="0" applyFont="1"/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5" fillId="0" borderId="2" xfId="0" applyFont="1" applyBorder="1"/>
    <xf numFmtId="0" fontId="3" fillId="0" borderId="2" xfId="0" applyFont="1" applyBorder="1"/>
    <xf numFmtId="0" fontId="2" fillId="0" borderId="2" xfId="0" applyFont="1" applyBorder="1"/>
    <xf numFmtId="3" fontId="5" fillId="0" borderId="3" xfId="0" applyNumberFormat="1" applyFont="1" applyBorder="1" applyAlignment="1">
      <alignment vertical="center"/>
    </xf>
    <xf numFmtId="0" fontId="2" fillId="4" borderId="2" xfId="0" applyFont="1" applyFill="1" applyBorder="1"/>
    <xf numFmtId="166" fontId="5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9" fillId="0" borderId="2" xfId="0" applyFont="1" applyBorder="1"/>
    <xf numFmtId="164" fontId="5" fillId="0" borderId="0" xfId="0" applyNumberFormat="1" applyFont="1" applyAlignment="1">
      <alignment horizontal="right" vertical="center"/>
    </xf>
    <xf numFmtId="0" fontId="4" fillId="0" borderId="10" xfId="0" applyFont="1" applyBorder="1"/>
    <xf numFmtId="0" fontId="10" fillId="0" borderId="2" xfId="0" applyFont="1" applyBorder="1"/>
    <xf numFmtId="0" fontId="10" fillId="0" borderId="2" xfId="0" applyFont="1" applyBorder="1" applyAlignment="1">
      <alignment wrapText="1"/>
    </xf>
    <xf numFmtId="0" fontId="10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left" vertical="center" wrapText="1"/>
    </xf>
    <xf numFmtId="164" fontId="8" fillId="0" borderId="0" xfId="0" applyNumberFormat="1" applyFont="1"/>
    <xf numFmtId="0" fontId="10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165" fontId="10" fillId="0" borderId="2" xfId="0" applyNumberFormat="1" applyFont="1" applyBorder="1" applyAlignment="1">
      <alignment horizontal="right" vertical="center" wrapText="1"/>
    </xf>
    <xf numFmtId="165" fontId="5" fillId="0" borderId="2" xfId="0" applyNumberFormat="1" applyFont="1" applyBorder="1" applyAlignment="1">
      <alignment horizontal="right"/>
    </xf>
    <xf numFmtId="165" fontId="10" fillId="0" borderId="2" xfId="0" applyNumberFormat="1" applyFont="1" applyBorder="1"/>
    <xf numFmtId="165" fontId="10" fillId="0" borderId="9" xfId="0" applyNumberFormat="1" applyFont="1" applyBorder="1"/>
    <xf numFmtId="0" fontId="5" fillId="0" borderId="3" xfId="0" applyFont="1" applyBorder="1" applyAlignment="1">
      <alignment horizontal="left" wrapText="1"/>
    </xf>
    <xf numFmtId="6" fontId="10" fillId="0" borderId="2" xfId="0" applyNumberFormat="1" applyFont="1" applyBorder="1" applyAlignment="1">
      <alignment horizontal="right" vertical="center"/>
    </xf>
    <xf numFmtId="165" fontId="4" fillId="0" borderId="2" xfId="0" applyNumberFormat="1" applyFont="1" applyBorder="1" applyAlignment="1">
      <alignment horizontal="right" vertical="center" wrapText="1"/>
    </xf>
    <xf numFmtId="0" fontId="11" fillId="0" borderId="0" xfId="0" applyFont="1"/>
    <xf numFmtId="0" fontId="10" fillId="0" borderId="0" xfId="0" applyFont="1"/>
    <xf numFmtId="0" fontId="11" fillId="5" borderId="3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10" fillId="0" borderId="6" xfId="0" applyFont="1" applyBorder="1"/>
    <xf numFmtId="0" fontId="10" fillId="0" borderId="11" xfId="0" applyFont="1" applyBorder="1"/>
    <xf numFmtId="0" fontId="10" fillId="0" borderId="5" xfId="0" applyFont="1" applyBorder="1"/>
    <xf numFmtId="0" fontId="10" fillId="0" borderId="12" xfId="0" applyFont="1" applyBorder="1"/>
    <xf numFmtId="165" fontId="10" fillId="0" borderId="11" xfId="0" applyNumberFormat="1" applyFont="1" applyBorder="1" applyAlignment="1">
      <alignment horizontal="right"/>
    </xf>
    <xf numFmtId="165" fontId="12" fillId="0" borderId="11" xfId="0" applyNumberFormat="1" applyFont="1" applyBorder="1" applyAlignment="1">
      <alignment horizontal="right"/>
    </xf>
    <xf numFmtId="165" fontId="10" fillId="0" borderId="12" xfId="0" applyNumberFormat="1" applyFont="1" applyBorder="1" applyAlignment="1">
      <alignment horizontal="right"/>
    </xf>
    <xf numFmtId="165" fontId="11" fillId="0" borderId="3" xfId="0" applyNumberFormat="1" applyFont="1" applyBorder="1" applyAlignment="1">
      <alignment horizontal="right" vertical="center"/>
    </xf>
    <xf numFmtId="0" fontId="10" fillId="4" borderId="2" xfId="0" applyFont="1" applyFill="1" applyBorder="1"/>
    <xf numFmtId="0" fontId="10" fillId="4" borderId="13" xfId="0" applyFont="1" applyFill="1" applyBorder="1"/>
    <xf numFmtId="0" fontId="11" fillId="4" borderId="13" xfId="0" applyFont="1" applyFill="1" applyBorder="1"/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13" fillId="0" borderId="0" xfId="0" applyFont="1"/>
    <xf numFmtId="0" fontId="1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10</xdr:col>
      <xdr:colOff>495300</xdr:colOff>
      <xdr:row>30</xdr:row>
      <xdr:rowOff>8347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CF15D40-B4BE-3539-AC22-B2FFEC133E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8115300" cy="57233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FE0C6-B2DF-4A90-8552-2D84BCE6F6E3}">
  <sheetPr>
    <tabColor theme="4" tint="0.39997558519241921"/>
  </sheetPr>
  <dimension ref="A1"/>
  <sheetViews>
    <sheetView showGridLines="0" tabSelected="1" workbookViewId="0">
      <selection activeCell="M31" sqref="M31"/>
    </sheetView>
  </sheetViews>
  <sheetFormatPr baseColWidth="10" defaultColWidth="11.42578125" defaultRowHeight="15" x14ac:dyDescent="0.2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2E4B3-46E3-4926-8811-3A01495D930D}">
  <sheetPr>
    <tabColor theme="2"/>
    <pageSetUpPr fitToPage="1"/>
  </sheetPr>
  <dimension ref="B2:I16"/>
  <sheetViews>
    <sheetView showGridLines="0" workbookViewId="0">
      <selection activeCell="I5" sqref="I5"/>
    </sheetView>
  </sheetViews>
  <sheetFormatPr baseColWidth="10" defaultColWidth="11.42578125" defaultRowHeight="14.25" x14ac:dyDescent="0.2"/>
  <cols>
    <col min="1" max="1" width="2.140625" style="31" customWidth="1"/>
    <col min="2" max="2" width="21.7109375" style="31" bestFit="1" customWidth="1"/>
    <col min="3" max="16384" width="11.42578125" style="31"/>
  </cols>
  <sheetData>
    <row r="2" spans="2:9" x14ac:dyDescent="0.2">
      <c r="B2" s="24" t="s">
        <v>230</v>
      </c>
      <c r="G2" s="10"/>
      <c r="H2" s="9"/>
    </row>
    <row r="3" spans="2:9" x14ac:dyDescent="0.2">
      <c r="B3" s="9"/>
      <c r="C3" s="9"/>
      <c r="G3" s="18"/>
      <c r="H3" s="18"/>
    </row>
    <row r="4" spans="2:9" ht="24" x14ac:dyDescent="0.2">
      <c r="B4" s="4" t="s">
        <v>118</v>
      </c>
      <c r="C4" s="4" t="s">
        <v>124</v>
      </c>
      <c r="G4" s="9"/>
      <c r="H4" s="19"/>
    </row>
    <row r="5" spans="2:9" x14ac:dyDescent="0.2">
      <c r="B5" s="11" t="s">
        <v>125</v>
      </c>
      <c r="C5" s="30">
        <f>16+7</f>
        <v>23</v>
      </c>
      <c r="G5" s="20"/>
      <c r="H5" s="19"/>
    </row>
    <row r="6" spans="2:9" x14ac:dyDescent="0.2">
      <c r="B6" s="6" t="s">
        <v>126</v>
      </c>
      <c r="C6" s="30">
        <f>25+12</f>
        <v>37</v>
      </c>
      <c r="G6" s="20"/>
      <c r="H6" s="19"/>
    </row>
    <row r="7" spans="2:9" x14ac:dyDescent="0.2">
      <c r="B7" s="6" t="s">
        <v>127</v>
      </c>
      <c r="C7" s="30">
        <f>37+33</f>
        <v>70</v>
      </c>
      <c r="G7" s="20"/>
      <c r="H7" s="19"/>
    </row>
    <row r="8" spans="2:9" x14ac:dyDescent="0.2">
      <c r="B8" s="6" t="s">
        <v>128</v>
      </c>
      <c r="C8" s="30">
        <v>7</v>
      </c>
      <c r="G8" s="9"/>
      <c r="H8" s="19"/>
    </row>
    <row r="9" spans="2:9" x14ac:dyDescent="0.2">
      <c r="B9" s="11" t="s">
        <v>129</v>
      </c>
      <c r="C9" s="30">
        <f>13+9</f>
        <v>22</v>
      </c>
      <c r="G9" s="9"/>
      <c r="H9" s="19"/>
    </row>
    <row r="10" spans="2:9" x14ac:dyDescent="0.2">
      <c r="B10" s="11" t="s">
        <v>130</v>
      </c>
      <c r="C10" s="30">
        <f>12+13</f>
        <v>25</v>
      </c>
      <c r="G10" s="9"/>
      <c r="H10" s="19"/>
    </row>
    <row r="11" spans="2:9" x14ac:dyDescent="0.2">
      <c r="B11" s="11" t="s">
        <v>131</v>
      </c>
      <c r="C11" s="30">
        <v>23</v>
      </c>
      <c r="G11" s="21"/>
      <c r="H11" s="22"/>
    </row>
    <row r="12" spans="2:9" x14ac:dyDescent="0.2">
      <c r="B12" s="13" t="s">
        <v>132</v>
      </c>
      <c r="C12" s="16">
        <f>SUM(C5:C11)</f>
        <v>207</v>
      </c>
    </row>
    <row r="16" spans="2:9" x14ac:dyDescent="0.2">
      <c r="I16" s="10"/>
    </row>
  </sheetData>
  <pageMargins left="0.25" right="0.25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86098-DC23-4B53-9644-5F9767BCE8C4}">
  <sheetPr>
    <pageSetUpPr fitToPage="1"/>
  </sheetPr>
  <dimension ref="A2:F62"/>
  <sheetViews>
    <sheetView showGridLines="0" workbookViewId="0">
      <selection activeCell="F4" sqref="F4"/>
    </sheetView>
  </sheetViews>
  <sheetFormatPr baseColWidth="10" defaultColWidth="11.42578125" defaultRowHeight="12" x14ac:dyDescent="0.2"/>
  <cols>
    <col min="1" max="1" width="2.140625" style="9" customWidth="1"/>
    <col min="2" max="2" width="63.5703125" style="9" customWidth="1"/>
    <col min="3" max="4" width="13.7109375" style="9" bestFit="1" customWidth="1"/>
    <col min="5" max="7" width="11.42578125" style="9"/>
    <col min="8" max="8" width="68.85546875" style="9" bestFit="1" customWidth="1"/>
    <col min="9" max="16384" width="11.42578125" style="9"/>
  </cols>
  <sheetData>
    <row r="2" spans="1:4" x14ac:dyDescent="0.2">
      <c r="B2" s="65" t="s">
        <v>243</v>
      </c>
    </row>
    <row r="4" spans="1:4" ht="36" x14ac:dyDescent="0.2">
      <c r="A4" s="3"/>
      <c r="B4" s="4" t="s">
        <v>90</v>
      </c>
      <c r="C4" s="4" t="s">
        <v>28</v>
      </c>
      <c r="D4" s="4" t="s">
        <v>29</v>
      </c>
    </row>
    <row r="5" spans="1:4" ht="14.25" customHeight="1" x14ac:dyDescent="0.2">
      <c r="B5" s="53" t="s">
        <v>30</v>
      </c>
      <c r="C5" s="58">
        <v>1073115</v>
      </c>
      <c r="D5" s="58">
        <v>1073115</v>
      </c>
    </row>
    <row r="6" spans="1:4" ht="14.25" customHeight="1" x14ac:dyDescent="0.2">
      <c r="B6" s="53" t="s">
        <v>31</v>
      </c>
      <c r="C6" s="58">
        <v>1073115</v>
      </c>
      <c r="D6" s="58">
        <v>1073115</v>
      </c>
    </row>
    <row r="7" spans="1:4" ht="14.25" customHeight="1" x14ac:dyDescent="0.2">
      <c r="B7" s="53" t="s">
        <v>133</v>
      </c>
      <c r="C7" s="58">
        <v>1073115</v>
      </c>
      <c r="D7" s="58">
        <v>1073115</v>
      </c>
    </row>
    <row r="8" spans="1:4" ht="14.25" customHeight="1" x14ac:dyDescent="0.2">
      <c r="B8" s="53" t="s">
        <v>33</v>
      </c>
      <c r="C8" s="58">
        <v>1073115</v>
      </c>
      <c r="D8" s="58">
        <v>1073115</v>
      </c>
    </row>
    <row r="9" spans="1:4" ht="14.25" customHeight="1" x14ac:dyDescent="0.2">
      <c r="B9" s="53" t="s">
        <v>34</v>
      </c>
      <c r="C9" s="58">
        <v>1073115</v>
      </c>
      <c r="D9" s="58">
        <v>1073115</v>
      </c>
    </row>
    <row r="10" spans="1:4" ht="14.25" customHeight="1" x14ac:dyDescent="0.2">
      <c r="B10" s="53" t="s">
        <v>35</v>
      </c>
      <c r="C10" s="58">
        <v>1073115</v>
      </c>
      <c r="D10" s="58">
        <v>1073115</v>
      </c>
    </row>
    <row r="11" spans="1:4" ht="14.25" customHeight="1" x14ac:dyDescent="0.2">
      <c r="B11" s="53" t="s">
        <v>134</v>
      </c>
      <c r="C11" s="58">
        <v>1073115</v>
      </c>
      <c r="D11" s="58">
        <v>1073115</v>
      </c>
    </row>
    <row r="12" spans="1:4" ht="14.25" customHeight="1" x14ac:dyDescent="0.2">
      <c r="B12" s="53" t="s">
        <v>37</v>
      </c>
      <c r="C12" s="58">
        <v>1073115</v>
      </c>
      <c r="D12" s="58">
        <v>1073115</v>
      </c>
    </row>
    <row r="13" spans="1:4" ht="14.25" customHeight="1" x14ac:dyDescent="0.2">
      <c r="B13" s="53" t="s">
        <v>234</v>
      </c>
      <c r="C13" s="58">
        <v>1073115</v>
      </c>
      <c r="D13" s="58">
        <v>1073115</v>
      </c>
    </row>
    <row r="14" spans="1:4" ht="14.25" customHeight="1" x14ac:dyDescent="0.2">
      <c r="B14" s="53" t="s">
        <v>39</v>
      </c>
      <c r="C14" s="58">
        <v>1073115</v>
      </c>
      <c r="D14" s="58">
        <v>1073115</v>
      </c>
    </row>
    <row r="15" spans="1:4" ht="14.25" customHeight="1" x14ac:dyDescent="0.2">
      <c r="B15" s="53" t="s">
        <v>40</v>
      </c>
      <c r="C15" s="58">
        <v>1073115</v>
      </c>
      <c r="D15" s="58">
        <v>1073115</v>
      </c>
    </row>
    <row r="16" spans="1:4" ht="14.25" customHeight="1" x14ac:dyDescent="0.2">
      <c r="B16" s="53" t="s">
        <v>41</v>
      </c>
      <c r="C16" s="58">
        <v>1073115</v>
      </c>
      <c r="D16" s="58">
        <v>1073115</v>
      </c>
    </row>
    <row r="17" spans="2:6" ht="14.25" customHeight="1" x14ac:dyDescent="0.2">
      <c r="B17" s="53" t="s">
        <v>42</v>
      </c>
      <c r="C17" s="58">
        <v>1073115</v>
      </c>
      <c r="D17" s="58">
        <v>1073115</v>
      </c>
    </row>
    <row r="18" spans="2:6" ht="14.25" customHeight="1" x14ac:dyDescent="0.2">
      <c r="B18" s="53" t="s">
        <v>98</v>
      </c>
      <c r="C18" s="58">
        <v>1073115</v>
      </c>
      <c r="D18" s="58">
        <v>1073115</v>
      </c>
    </row>
    <row r="19" spans="2:6" ht="14.25" customHeight="1" x14ac:dyDescent="0.2">
      <c r="B19" s="53" t="s">
        <v>44</v>
      </c>
      <c r="C19" s="58">
        <v>1073115</v>
      </c>
      <c r="D19" s="58">
        <v>1073115</v>
      </c>
    </row>
    <row r="20" spans="2:6" ht="14.25" customHeight="1" x14ac:dyDescent="0.2">
      <c r="B20" s="53" t="s">
        <v>45</v>
      </c>
      <c r="C20" s="58">
        <v>1073115</v>
      </c>
      <c r="D20" s="58">
        <v>1073115</v>
      </c>
    </row>
    <row r="21" spans="2:6" ht="14.25" customHeight="1" x14ac:dyDescent="0.2">
      <c r="B21" s="53" t="s">
        <v>46</v>
      </c>
      <c r="C21" s="58">
        <v>1073115</v>
      </c>
      <c r="D21" s="58">
        <v>1073115</v>
      </c>
    </row>
    <row r="22" spans="2:6" ht="14.25" customHeight="1" x14ac:dyDescent="0.2">
      <c r="B22" s="53" t="s">
        <v>47</v>
      </c>
      <c r="C22" s="58">
        <v>1073115</v>
      </c>
      <c r="D22" s="58">
        <v>1073115</v>
      </c>
    </row>
    <row r="23" spans="2:6" ht="14.25" customHeight="1" x14ac:dyDescent="0.2">
      <c r="B23" s="53" t="s">
        <v>48</v>
      </c>
      <c r="C23" s="58">
        <v>1073115</v>
      </c>
      <c r="D23" s="58">
        <v>1073115</v>
      </c>
    </row>
    <row r="24" spans="2:6" ht="14.25" customHeight="1" x14ac:dyDescent="0.2">
      <c r="B24" s="53" t="s">
        <v>49</v>
      </c>
      <c r="C24" s="58">
        <v>1073115</v>
      </c>
      <c r="D24" s="58">
        <v>1073115</v>
      </c>
    </row>
    <row r="25" spans="2:6" ht="14.25" customHeight="1" x14ac:dyDescent="0.2">
      <c r="B25" s="53" t="s">
        <v>50</v>
      </c>
      <c r="C25" s="58">
        <v>1073115</v>
      </c>
      <c r="D25" s="58">
        <v>1073115</v>
      </c>
    </row>
    <row r="26" spans="2:6" ht="14.25" customHeight="1" x14ac:dyDescent="0.2">
      <c r="B26" s="53" t="s">
        <v>51</v>
      </c>
      <c r="C26" s="58">
        <v>1073115</v>
      </c>
      <c r="D26" s="58">
        <v>1073115</v>
      </c>
      <c r="F26" s="65"/>
    </row>
    <row r="27" spans="2:6" ht="14.25" customHeight="1" x14ac:dyDescent="0.2">
      <c r="B27" s="53" t="s">
        <v>52</v>
      </c>
      <c r="C27" s="58">
        <v>1073115</v>
      </c>
      <c r="D27" s="58">
        <v>1073115</v>
      </c>
    </row>
    <row r="28" spans="2:6" ht="14.25" customHeight="1" x14ac:dyDescent="0.2">
      <c r="B28" s="53" t="s">
        <v>135</v>
      </c>
      <c r="C28" s="58">
        <v>1073115</v>
      </c>
      <c r="D28" s="58">
        <v>1073115</v>
      </c>
    </row>
    <row r="29" spans="2:6" ht="14.25" customHeight="1" x14ac:dyDescent="0.2">
      <c r="B29" s="53" t="s">
        <v>54</v>
      </c>
      <c r="C29" s="58">
        <v>1073115</v>
      </c>
      <c r="D29" s="58">
        <v>1073115</v>
      </c>
    </row>
    <row r="30" spans="2:6" ht="14.25" customHeight="1" x14ac:dyDescent="0.2">
      <c r="B30" s="53" t="s">
        <v>55</v>
      </c>
      <c r="C30" s="58">
        <v>1073115</v>
      </c>
      <c r="D30" s="58">
        <v>1073115</v>
      </c>
    </row>
    <row r="31" spans="2:6" ht="14.25" customHeight="1" x14ac:dyDescent="0.2">
      <c r="B31" s="53" t="s">
        <v>56</v>
      </c>
      <c r="C31" s="58">
        <v>1073115</v>
      </c>
      <c r="D31" s="58">
        <v>1073115</v>
      </c>
    </row>
    <row r="32" spans="2:6" ht="14.25" customHeight="1" x14ac:dyDescent="0.2">
      <c r="B32" s="53" t="s">
        <v>57</v>
      </c>
      <c r="C32" s="58">
        <v>1073115</v>
      </c>
      <c r="D32" s="58">
        <v>1073115</v>
      </c>
    </row>
    <row r="33" spans="2:4" ht="14.25" customHeight="1" x14ac:dyDescent="0.2">
      <c r="B33" s="53" t="s">
        <v>136</v>
      </c>
      <c r="C33" s="58">
        <v>1073115</v>
      </c>
      <c r="D33" s="58">
        <v>1073115</v>
      </c>
    </row>
    <row r="34" spans="2:4" ht="14.25" customHeight="1" x14ac:dyDescent="0.2">
      <c r="B34" s="53" t="s">
        <v>59</v>
      </c>
      <c r="C34" s="58">
        <v>1073115</v>
      </c>
      <c r="D34" s="58">
        <v>1073115</v>
      </c>
    </row>
    <row r="35" spans="2:4" ht="14.25" customHeight="1" x14ac:dyDescent="0.2">
      <c r="B35" s="53" t="s">
        <v>60</v>
      </c>
      <c r="C35" s="58">
        <v>1073115</v>
      </c>
      <c r="D35" s="58">
        <v>1073115</v>
      </c>
    </row>
    <row r="36" spans="2:4" ht="14.25" customHeight="1" x14ac:dyDescent="0.2">
      <c r="B36" s="53" t="s">
        <v>61</v>
      </c>
      <c r="C36" s="58">
        <v>1073115</v>
      </c>
      <c r="D36" s="58">
        <v>1073115</v>
      </c>
    </row>
    <row r="37" spans="2:4" ht="14.25" customHeight="1" x14ac:dyDescent="0.2">
      <c r="B37" s="53" t="s">
        <v>62</v>
      </c>
      <c r="C37" s="58">
        <v>1073115</v>
      </c>
      <c r="D37" s="58">
        <v>1073115</v>
      </c>
    </row>
    <row r="38" spans="2:4" ht="14.25" customHeight="1" x14ac:dyDescent="0.2">
      <c r="B38" s="53" t="s">
        <v>63</v>
      </c>
      <c r="C38" s="58">
        <v>1073115</v>
      </c>
      <c r="D38" s="58">
        <v>1073115</v>
      </c>
    </row>
    <row r="39" spans="2:4" ht="14.25" customHeight="1" x14ac:dyDescent="0.2">
      <c r="B39" s="53" t="s">
        <v>64</v>
      </c>
      <c r="C39" s="58">
        <v>1073115</v>
      </c>
      <c r="D39" s="58">
        <v>1073115</v>
      </c>
    </row>
    <row r="40" spans="2:4" ht="14.25" customHeight="1" x14ac:dyDescent="0.2">
      <c r="B40" s="53" t="s">
        <v>137</v>
      </c>
      <c r="C40" s="58">
        <v>1073115</v>
      </c>
      <c r="D40" s="58">
        <v>1073115</v>
      </c>
    </row>
    <row r="41" spans="2:4" ht="14.25" customHeight="1" x14ac:dyDescent="0.2">
      <c r="B41" s="53" t="s">
        <v>99</v>
      </c>
      <c r="C41" s="58">
        <v>1073115</v>
      </c>
      <c r="D41" s="58">
        <v>1073115</v>
      </c>
    </row>
    <row r="42" spans="2:4" ht="14.25" customHeight="1" x14ac:dyDescent="0.2">
      <c r="B42" s="53" t="s">
        <v>67</v>
      </c>
      <c r="C42" s="58">
        <v>1073115</v>
      </c>
      <c r="D42" s="58">
        <v>1073115</v>
      </c>
    </row>
    <row r="43" spans="2:4" ht="14.25" customHeight="1" x14ac:dyDescent="0.2">
      <c r="B43" s="53" t="s">
        <v>68</v>
      </c>
      <c r="C43" s="58">
        <v>1073115</v>
      </c>
      <c r="D43" s="58">
        <v>1073115</v>
      </c>
    </row>
    <row r="44" spans="2:4" ht="14.25" customHeight="1" x14ac:dyDescent="0.2">
      <c r="B44" s="53" t="s">
        <v>138</v>
      </c>
      <c r="C44" s="58">
        <v>1073115</v>
      </c>
      <c r="D44" s="58">
        <v>1073115</v>
      </c>
    </row>
    <row r="45" spans="2:4" ht="14.25" customHeight="1" x14ac:dyDescent="0.2">
      <c r="B45" s="53" t="s">
        <v>103</v>
      </c>
      <c r="C45" s="58">
        <v>1073115</v>
      </c>
      <c r="D45" s="58">
        <v>1073115</v>
      </c>
    </row>
    <row r="46" spans="2:4" ht="14.25" customHeight="1" x14ac:dyDescent="0.2">
      <c r="B46" s="53" t="s">
        <v>71</v>
      </c>
      <c r="C46" s="58">
        <v>1073115</v>
      </c>
      <c r="D46" s="58">
        <v>1073115</v>
      </c>
    </row>
    <row r="47" spans="2:4" ht="14.25" customHeight="1" x14ac:dyDescent="0.2">
      <c r="B47" s="53" t="s">
        <v>104</v>
      </c>
      <c r="C47" s="58">
        <v>1073115</v>
      </c>
      <c r="D47" s="58">
        <v>1073115</v>
      </c>
    </row>
    <row r="48" spans="2:4" ht="14.25" customHeight="1" x14ac:dyDescent="0.2">
      <c r="B48" s="53" t="s">
        <v>101</v>
      </c>
      <c r="C48" s="58">
        <v>1073115</v>
      </c>
      <c r="D48" s="58">
        <v>1073115</v>
      </c>
    </row>
    <row r="49" spans="2:4" ht="14.25" customHeight="1" x14ac:dyDescent="0.2">
      <c r="B49" s="53" t="s">
        <v>74</v>
      </c>
      <c r="C49" s="58">
        <v>1073115</v>
      </c>
      <c r="D49" s="58">
        <v>1073115</v>
      </c>
    </row>
    <row r="50" spans="2:4" ht="14.25" customHeight="1" x14ac:dyDescent="0.2">
      <c r="B50" s="53" t="s">
        <v>94</v>
      </c>
      <c r="C50" s="58">
        <v>1073115</v>
      </c>
      <c r="D50" s="58">
        <v>1073115</v>
      </c>
    </row>
    <row r="51" spans="2:4" ht="14.25" customHeight="1" x14ac:dyDescent="0.2">
      <c r="B51" s="53" t="s">
        <v>96</v>
      </c>
      <c r="C51" s="58">
        <v>1073115</v>
      </c>
      <c r="D51" s="58">
        <v>1073115</v>
      </c>
    </row>
    <row r="52" spans="2:4" ht="14.25" customHeight="1" x14ac:dyDescent="0.2">
      <c r="B52" s="53" t="s">
        <v>77</v>
      </c>
      <c r="C52" s="58">
        <v>1073115</v>
      </c>
      <c r="D52" s="58">
        <v>1073115</v>
      </c>
    </row>
    <row r="53" spans="2:4" ht="14.25" customHeight="1" x14ac:dyDescent="0.2">
      <c r="B53" s="50" t="s">
        <v>100</v>
      </c>
      <c r="C53" s="58">
        <v>1073115</v>
      </c>
      <c r="D53" s="58">
        <v>1073115</v>
      </c>
    </row>
    <row r="54" spans="2:4" ht="14.25" customHeight="1" x14ac:dyDescent="0.2">
      <c r="B54" s="53" t="s">
        <v>79</v>
      </c>
      <c r="C54" s="58">
        <v>1073115</v>
      </c>
      <c r="D54" s="58">
        <v>1073115</v>
      </c>
    </row>
    <row r="55" spans="2:4" ht="14.25" customHeight="1" x14ac:dyDescent="0.2">
      <c r="B55" s="53" t="s">
        <v>102</v>
      </c>
      <c r="C55" s="58">
        <v>1073115</v>
      </c>
      <c r="D55" s="58">
        <v>1073115</v>
      </c>
    </row>
    <row r="56" spans="2:4" ht="14.25" customHeight="1" x14ac:dyDescent="0.2">
      <c r="B56" s="53" t="s">
        <v>81</v>
      </c>
      <c r="C56" s="58">
        <v>1073115</v>
      </c>
      <c r="D56" s="58">
        <v>1073115</v>
      </c>
    </row>
    <row r="57" spans="2:4" ht="14.25" customHeight="1" x14ac:dyDescent="0.2">
      <c r="B57" s="53" t="s">
        <v>82</v>
      </c>
      <c r="C57" s="58">
        <v>1073115</v>
      </c>
      <c r="D57" s="58">
        <v>1073115</v>
      </c>
    </row>
    <row r="58" spans="2:4" ht="14.25" customHeight="1" x14ac:dyDescent="0.2">
      <c r="B58" s="53" t="s">
        <v>105</v>
      </c>
      <c r="C58" s="58">
        <v>1073115</v>
      </c>
      <c r="D58" s="58">
        <v>1073115</v>
      </c>
    </row>
    <row r="59" spans="2:4" ht="14.25" customHeight="1" x14ac:dyDescent="0.2">
      <c r="B59" s="50" t="s">
        <v>84</v>
      </c>
      <c r="C59" s="58">
        <v>1073115</v>
      </c>
      <c r="D59" s="58">
        <v>1073115</v>
      </c>
    </row>
    <row r="60" spans="2:4" ht="14.25" customHeight="1" x14ac:dyDescent="0.2">
      <c r="B60" s="50" t="s">
        <v>244</v>
      </c>
      <c r="C60" s="58">
        <v>1073115</v>
      </c>
      <c r="D60" s="58">
        <v>1073115</v>
      </c>
    </row>
    <row r="61" spans="2:4" ht="14.25" customHeight="1" x14ac:dyDescent="0.2">
      <c r="B61" s="50" t="s">
        <v>93</v>
      </c>
      <c r="C61" s="58">
        <v>1073115</v>
      </c>
      <c r="D61" s="58">
        <v>1073115</v>
      </c>
    </row>
    <row r="62" spans="2:4" ht="14.25" customHeight="1" x14ac:dyDescent="0.2">
      <c r="B62" s="13" t="s">
        <v>112</v>
      </c>
      <c r="C62" s="14">
        <f>SUM(C5:C61)</f>
        <v>61167555</v>
      </c>
      <c r="D62" s="14">
        <f>SUM(D5:D61)</f>
        <v>61167555</v>
      </c>
    </row>
  </sheetData>
  <sortState xmlns:xlrd2="http://schemas.microsoft.com/office/spreadsheetml/2017/richdata2" ref="B5:D13">
    <sortCondition ref="B5:B13"/>
  </sortState>
  <pageMargins left="0.25" right="0.25" top="0.75" bottom="0.75" header="0.3" footer="0.3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5A947-4034-4FC1-829C-6C3DBE436583}">
  <sheetPr>
    <tabColor theme="2"/>
    <pageSetUpPr fitToPage="1"/>
  </sheetPr>
  <dimension ref="A1:E12"/>
  <sheetViews>
    <sheetView showGridLines="0" workbookViewId="0">
      <selection activeCell="G4" sqref="G4"/>
    </sheetView>
  </sheetViews>
  <sheetFormatPr baseColWidth="10" defaultColWidth="11.42578125" defaultRowHeight="14.25" x14ac:dyDescent="0.2"/>
  <cols>
    <col min="1" max="1" width="2.140625" style="31" customWidth="1"/>
    <col min="2" max="2" width="29.140625" style="31" bestFit="1" customWidth="1"/>
    <col min="3" max="3" width="13.7109375" style="31" bestFit="1" customWidth="1"/>
    <col min="4" max="6" width="9.140625" style="31"/>
    <col min="7" max="7" width="68.85546875" style="31" bestFit="1" customWidth="1"/>
    <col min="8" max="16384" width="11.42578125" style="31"/>
  </cols>
  <sheetData>
    <row r="1" spans="1:5" x14ac:dyDescent="0.2">
      <c r="A1" s="9"/>
      <c r="B1" s="9"/>
      <c r="C1" s="9"/>
    </row>
    <row r="2" spans="1:5" x14ac:dyDescent="0.2">
      <c r="A2" s="9"/>
      <c r="B2" s="24" t="s">
        <v>231</v>
      </c>
      <c r="C2" s="9"/>
    </row>
    <row r="3" spans="1:5" x14ac:dyDescent="0.2">
      <c r="A3" s="9"/>
      <c r="B3" s="9"/>
      <c r="C3" s="9"/>
    </row>
    <row r="4" spans="1:5" ht="24" x14ac:dyDescent="0.2">
      <c r="A4" s="3"/>
      <c r="B4" s="4" t="s">
        <v>139</v>
      </c>
      <c r="C4" s="4" t="s">
        <v>140</v>
      </c>
    </row>
    <row r="5" spans="1:5" x14ac:dyDescent="0.2">
      <c r="A5" s="9"/>
      <c r="B5" s="11" t="s">
        <v>125</v>
      </c>
      <c r="C5" s="30">
        <f>25+30+19</f>
        <v>74</v>
      </c>
    </row>
    <row r="6" spans="1:5" x14ac:dyDescent="0.2">
      <c r="A6" s="9"/>
      <c r="B6" s="6" t="s">
        <v>126</v>
      </c>
      <c r="C6" s="30">
        <f>32+42+11+17</f>
        <v>102</v>
      </c>
    </row>
    <row r="7" spans="1:5" x14ac:dyDescent="0.2">
      <c r="A7" s="9"/>
      <c r="B7" s="6" t="s">
        <v>127</v>
      </c>
      <c r="C7" s="30">
        <f>53+58+24+18</f>
        <v>153</v>
      </c>
    </row>
    <row r="8" spans="1:5" x14ac:dyDescent="0.2">
      <c r="A8" s="9"/>
      <c r="B8" s="6" t="s">
        <v>128</v>
      </c>
      <c r="C8" s="30">
        <f>13+20+11</f>
        <v>44</v>
      </c>
    </row>
    <row r="9" spans="1:5" x14ac:dyDescent="0.2">
      <c r="A9" s="9"/>
      <c r="B9" s="11" t="s">
        <v>129</v>
      </c>
      <c r="C9" s="30">
        <f>20+29+17</f>
        <v>66</v>
      </c>
    </row>
    <row r="10" spans="1:5" x14ac:dyDescent="0.2">
      <c r="A10" s="9"/>
      <c r="B10" s="11" t="s">
        <v>130</v>
      </c>
      <c r="C10" s="30">
        <f>12+23+10</f>
        <v>45</v>
      </c>
    </row>
    <row r="11" spans="1:5" x14ac:dyDescent="0.2">
      <c r="A11" s="9"/>
      <c r="B11" s="11" t="s">
        <v>131</v>
      </c>
      <c r="C11" s="30">
        <f>22+21+7+8</f>
        <v>58</v>
      </c>
    </row>
    <row r="12" spans="1:5" x14ac:dyDescent="0.2">
      <c r="B12" s="13" t="s">
        <v>132</v>
      </c>
      <c r="C12" s="16">
        <f>SUM(C5:C11)</f>
        <v>542</v>
      </c>
      <c r="E12" s="24"/>
    </row>
  </sheetData>
  <pageMargins left="0.25" right="0.25" top="0.75" bottom="0.75" header="0.3" footer="0.3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BC494-AC1F-4B82-A04A-F035C07FB88B}">
  <sheetPr>
    <tabColor theme="2"/>
  </sheetPr>
  <dimension ref="B2:F34"/>
  <sheetViews>
    <sheetView showGridLines="0" workbookViewId="0">
      <selection activeCell="E5" sqref="E5"/>
    </sheetView>
  </sheetViews>
  <sheetFormatPr baseColWidth="10" defaultColWidth="11.42578125" defaultRowHeight="14.25" x14ac:dyDescent="0.2"/>
  <cols>
    <col min="1" max="1" width="2.140625" style="31" customWidth="1"/>
    <col min="2" max="2" width="62.28515625" style="31" customWidth="1"/>
    <col min="3" max="4" width="13.7109375" style="31" bestFit="1" customWidth="1"/>
    <col min="5" max="7" width="11.42578125" style="31"/>
    <col min="8" max="8" width="68.85546875" style="31" bestFit="1" customWidth="1"/>
    <col min="9" max="16384" width="11.42578125" style="31"/>
  </cols>
  <sheetData>
    <row r="2" spans="2:4" x14ac:dyDescent="0.2">
      <c r="B2" s="24" t="s">
        <v>232</v>
      </c>
      <c r="C2" s="9"/>
      <c r="D2" s="9"/>
    </row>
    <row r="3" spans="2:4" x14ac:dyDescent="0.2">
      <c r="B3" s="9"/>
      <c r="C3" s="9"/>
      <c r="D3" s="9"/>
    </row>
    <row r="4" spans="2:4" ht="36" x14ac:dyDescent="0.2">
      <c r="B4" s="26" t="s">
        <v>90</v>
      </c>
      <c r="C4" s="43" t="s">
        <v>141</v>
      </c>
      <c r="D4" s="43" t="s">
        <v>29</v>
      </c>
    </row>
    <row r="5" spans="2:4" ht="14.25" customHeight="1" x14ac:dyDescent="0.2">
      <c r="B5" s="27" t="s">
        <v>30</v>
      </c>
      <c r="C5" s="12">
        <v>4977783</v>
      </c>
      <c r="D5" s="12">
        <f t="shared" ref="D5:D32" si="0">C5</f>
        <v>4977783</v>
      </c>
    </row>
    <row r="6" spans="2:4" ht="14.25" customHeight="1" x14ac:dyDescent="0.2">
      <c r="B6" s="27" t="s">
        <v>71</v>
      </c>
      <c r="C6" s="12">
        <v>4767849</v>
      </c>
      <c r="D6" s="12">
        <f t="shared" si="0"/>
        <v>4767849</v>
      </c>
    </row>
    <row r="7" spans="2:4" ht="14.25" customHeight="1" x14ac:dyDescent="0.2">
      <c r="B7" s="27" t="s">
        <v>34</v>
      </c>
      <c r="C7" s="12">
        <v>4482300</v>
      </c>
      <c r="D7" s="12">
        <f t="shared" si="0"/>
        <v>4482300</v>
      </c>
    </row>
    <row r="8" spans="2:4" ht="14.25" customHeight="1" x14ac:dyDescent="0.2">
      <c r="B8" s="27" t="s">
        <v>35</v>
      </c>
      <c r="C8" s="12">
        <v>4225944</v>
      </c>
      <c r="D8" s="12">
        <f t="shared" si="0"/>
        <v>4225944</v>
      </c>
    </row>
    <row r="9" spans="2:4" ht="14.25" customHeight="1" x14ac:dyDescent="0.2">
      <c r="B9" s="44" t="s">
        <v>38</v>
      </c>
      <c r="C9" s="12">
        <v>4126920</v>
      </c>
      <c r="D9" s="12">
        <f t="shared" si="0"/>
        <v>4126920</v>
      </c>
    </row>
    <row r="10" spans="2:4" ht="14.25" customHeight="1" x14ac:dyDescent="0.2">
      <c r="B10" s="27" t="s">
        <v>39</v>
      </c>
      <c r="C10" s="12">
        <v>4899006</v>
      </c>
      <c r="D10" s="12">
        <f t="shared" si="0"/>
        <v>4899006</v>
      </c>
    </row>
    <row r="11" spans="2:4" ht="14.25" customHeight="1" x14ac:dyDescent="0.2">
      <c r="B11" s="27" t="s">
        <v>123</v>
      </c>
      <c r="C11" s="12">
        <v>3902544</v>
      </c>
      <c r="D11" s="12">
        <f t="shared" si="0"/>
        <v>3902544</v>
      </c>
    </row>
    <row r="12" spans="2:4" ht="14.25" customHeight="1" x14ac:dyDescent="0.2">
      <c r="B12" s="27" t="s">
        <v>97</v>
      </c>
      <c r="C12" s="12">
        <v>4946898</v>
      </c>
      <c r="D12" s="12">
        <f t="shared" si="0"/>
        <v>4946898</v>
      </c>
    </row>
    <row r="13" spans="2:4" ht="14.25" customHeight="1" x14ac:dyDescent="0.2">
      <c r="B13" s="27" t="s">
        <v>44</v>
      </c>
      <c r="C13" s="12">
        <v>4567728</v>
      </c>
      <c r="D13" s="12">
        <f t="shared" si="0"/>
        <v>4567728</v>
      </c>
    </row>
    <row r="14" spans="2:4" ht="14.25" customHeight="1" x14ac:dyDescent="0.2">
      <c r="B14" s="27" t="s">
        <v>45</v>
      </c>
      <c r="C14" s="12">
        <v>4417122</v>
      </c>
      <c r="D14" s="12">
        <f t="shared" si="0"/>
        <v>4417122</v>
      </c>
    </row>
    <row r="15" spans="2:4" ht="14.25" customHeight="1" x14ac:dyDescent="0.2">
      <c r="B15" s="27" t="s">
        <v>63</v>
      </c>
      <c r="C15" s="12">
        <v>4277231</v>
      </c>
      <c r="D15" s="12">
        <f t="shared" si="0"/>
        <v>4277231</v>
      </c>
    </row>
    <row r="16" spans="2:4" ht="14.25" customHeight="1" x14ac:dyDescent="0.2">
      <c r="B16" s="27" t="s">
        <v>99</v>
      </c>
      <c r="C16" s="12">
        <v>4574874</v>
      </c>
      <c r="D16" s="12">
        <f t="shared" si="0"/>
        <v>4574874</v>
      </c>
    </row>
    <row r="17" spans="2:6" ht="14.25" customHeight="1" x14ac:dyDescent="0.2">
      <c r="B17" s="27" t="s">
        <v>100</v>
      </c>
      <c r="C17" s="12">
        <v>3928990</v>
      </c>
      <c r="D17" s="12">
        <f t="shared" si="0"/>
        <v>3928990</v>
      </c>
    </row>
    <row r="18" spans="2:6" ht="14.25" customHeight="1" x14ac:dyDescent="0.2">
      <c r="B18" s="27" t="s">
        <v>50</v>
      </c>
      <c r="C18" s="12">
        <v>5323176</v>
      </c>
      <c r="D18" s="12">
        <f t="shared" si="0"/>
        <v>5323176</v>
      </c>
    </row>
    <row r="19" spans="2:6" ht="14.25" customHeight="1" x14ac:dyDescent="0.2">
      <c r="B19" s="27" t="s">
        <v>52</v>
      </c>
      <c r="C19" s="12">
        <v>4546710</v>
      </c>
      <c r="D19" s="12">
        <f t="shared" si="0"/>
        <v>4546710</v>
      </c>
    </row>
    <row r="20" spans="2:6" ht="14.25" customHeight="1" x14ac:dyDescent="0.2">
      <c r="B20" s="27" t="s">
        <v>81</v>
      </c>
      <c r="C20" s="12">
        <v>3853320</v>
      </c>
      <c r="D20" s="12">
        <f t="shared" si="0"/>
        <v>3853320</v>
      </c>
    </row>
    <row r="21" spans="2:6" ht="14.25" customHeight="1" x14ac:dyDescent="0.2">
      <c r="B21" s="27" t="s">
        <v>69</v>
      </c>
      <c r="C21" s="12">
        <v>5172669</v>
      </c>
      <c r="D21" s="12">
        <f t="shared" si="0"/>
        <v>5172669</v>
      </c>
    </row>
    <row r="22" spans="2:6" ht="14.25" customHeight="1" x14ac:dyDescent="0.2">
      <c r="B22" s="44" t="s">
        <v>54</v>
      </c>
      <c r="C22" s="12">
        <v>4459290</v>
      </c>
      <c r="D22" s="12">
        <f t="shared" si="0"/>
        <v>4459290</v>
      </c>
    </row>
    <row r="23" spans="2:6" ht="14.25" customHeight="1" x14ac:dyDescent="0.2">
      <c r="B23" s="44" t="s">
        <v>56</v>
      </c>
      <c r="C23" s="12">
        <v>3980142</v>
      </c>
      <c r="D23" s="12">
        <f t="shared" si="0"/>
        <v>3980142</v>
      </c>
    </row>
    <row r="24" spans="2:6" ht="14.25" customHeight="1" x14ac:dyDescent="0.2">
      <c r="B24" s="44" t="s">
        <v>57</v>
      </c>
      <c r="C24" s="12">
        <v>4184178</v>
      </c>
      <c r="D24" s="12">
        <f t="shared" si="0"/>
        <v>4184178</v>
      </c>
    </row>
    <row r="25" spans="2:6" ht="14.25" customHeight="1" x14ac:dyDescent="0.2">
      <c r="B25" s="27" t="s">
        <v>101</v>
      </c>
      <c r="C25" s="12">
        <v>6281897</v>
      </c>
      <c r="D25" s="12">
        <f t="shared" si="0"/>
        <v>6281897</v>
      </c>
    </row>
    <row r="26" spans="2:6" ht="14.25" customHeight="1" x14ac:dyDescent="0.2">
      <c r="B26" s="44" t="s">
        <v>64</v>
      </c>
      <c r="C26" s="12">
        <v>4155078</v>
      </c>
      <c r="D26" s="12">
        <f t="shared" si="0"/>
        <v>4155078</v>
      </c>
      <c r="F26" s="24"/>
    </row>
    <row r="27" spans="2:6" ht="14.25" customHeight="1" x14ac:dyDescent="0.2">
      <c r="B27" s="44" t="s">
        <v>61</v>
      </c>
      <c r="C27" s="12">
        <v>4475658</v>
      </c>
      <c r="D27" s="12">
        <f t="shared" si="0"/>
        <v>4475658</v>
      </c>
    </row>
    <row r="28" spans="2:6" ht="14.25" customHeight="1" x14ac:dyDescent="0.2">
      <c r="B28" s="27" t="s">
        <v>65</v>
      </c>
      <c r="C28" s="12">
        <v>4546729</v>
      </c>
      <c r="D28" s="12">
        <f t="shared" si="0"/>
        <v>4546729</v>
      </c>
    </row>
    <row r="29" spans="2:6" ht="14.25" customHeight="1" x14ac:dyDescent="0.2">
      <c r="B29" s="27" t="s">
        <v>32</v>
      </c>
      <c r="C29" s="12">
        <v>4444860</v>
      </c>
      <c r="D29" s="12">
        <f t="shared" si="0"/>
        <v>4444860</v>
      </c>
    </row>
    <row r="30" spans="2:6" ht="14.25" customHeight="1" x14ac:dyDescent="0.2">
      <c r="B30" s="27" t="s">
        <v>33</v>
      </c>
      <c r="C30" s="12">
        <v>5011128</v>
      </c>
      <c r="D30" s="12">
        <f t="shared" si="0"/>
        <v>5011128</v>
      </c>
    </row>
    <row r="31" spans="2:6" ht="14.25" customHeight="1" x14ac:dyDescent="0.2">
      <c r="B31" s="27" t="s">
        <v>46</v>
      </c>
      <c r="C31" s="12">
        <v>4258440</v>
      </c>
      <c r="D31" s="12">
        <f t="shared" si="0"/>
        <v>4258440</v>
      </c>
    </row>
    <row r="32" spans="2:6" ht="14.25" customHeight="1" x14ac:dyDescent="0.2">
      <c r="B32" s="27" t="s">
        <v>51</v>
      </c>
      <c r="C32" s="12">
        <v>4812599</v>
      </c>
      <c r="D32" s="12">
        <f t="shared" si="0"/>
        <v>4812599</v>
      </c>
    </row>
    <row r="33" spans="2:4" ht="14.25" customHeight="1" x14ac:dyDescent="0.2">
      <c r="B33" s="28" t="s">
        <v>87</v>
      </c>
      <c r="C33" s="15">
        <f>SUM(C5:C32)</f>
        <v>127601063</v>
      </c>
      <c r="D33" s="15">
        <f>C33</f>
        <v>127601063</v>
      </c>
    </row>
    <row r="34" spans="2:4" x14ac:dyDescent="0.2">
      <c r="B34" s="21"/>
      <c r="C34" s="46"/>
      <c r="D34" s="4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C2FCD-39C2-49AC-BEC1-BC0C5537C445}">
  <dimension ref="B2:F62"/>
  <sheetViews>
    <sheetView showGridLines="0" workbookViewId="0">
      <selection activeCell="F2" sqref="F2"/>
    </sheetView>
  </sheetViews>
  <sheetFormatPr baseColWidth="10" defaultColWidth="11.42578125" defaultRowHeight="14.25" x14ac:dyDescent="0.2"/>
  <cols>
    <col min="1" max="1" width="2.140625" style="31" customWidth="1"/>
    <col min="2" max="2" width="61.28515625" style="31" bestFit="1" customWidth="1"/>
    <col min="3" max="4" width="13.7109375" style="31" bestFit="1" customWidth="1"/>
    <col min="5" max="16384" width="11.42578125" style="31"/>
  </cols>
  <sheetData>
    <row r="2" spans="2:4" x14ac:dyDescent="0.2">
      <c r="B2" s="24" t="s">
        <v>233</v>
      </c>
      <c r="C2" s="9"/>
      <c r="D2" s="9"/>
    </row>
    <row r="3" spans="2:4" x14ac:dyDescent="0.2">
      <c r="B3" s="9"/>
      <c r="C3" s="9"/>
      <c r="D3" s="9"/>
    </row>
    <row r="4" spans="2:4" ht="36" x14ac:dyDescent="0.2">
      <c r="B4" s="4" t="s">
        <v>90</v>
      </c>
      <c r="C4" s="4" t="s">
        <v>28</v>
      </c>
      <c r="D4" s="4" t="s">
        <v>29</v>
      </c>
    </row>
    <row r="5" spans="2:4" x14ac:dyDescent="0.2">
      <c r="B5" s="55" t="s">
        <v>30</v>
      </c>
      <c r="C5" s="58">
        <v>266126507</v>
      </c>
      <c r="D5" s="58">
        <v>266126507</v>
      </c>
    </row>
    <row r="6" spans="2:4" x14ac:dyDescent="0.2">
      <c r="B6" s="55" t="s">
        <v>31</v>
      </c>
      <c r="C6" s="58">
        <v>37730038</v>
      </c>
      <c r="D6" s="58">
        <v>37730038</v>
      </c>
    </row>
    <row r="7" spans="2:4" x14ac:dyDescent="0.2">
      <c r="B7" s="27" t="s">
        <v>32</v>
      </c>
      <c r="C7" s="58">
        <v>45769303</v>
      </c>
      <c r="D7" s="58">
        <v>45769303</v>
      </c>
    </row>
    <row r="8" spans="2:4" x14ac:dyDescent="0.2">
      <c r="B8" s="56" t="s">
        <v>33</v>
      </c>
      <c r="C8" s="58">
        <v>51180414</v>
      </c>
      <c r="D8" s="58">
        <v>51180414</v>
      </c>
    </row>
    <row r="9" spans="2:4" x14ac:dyDescent="0.2">
      <c r="B9" s="55" t="s">
        <v>34</v>
      </c>
      <c r="C9" s="58">
        <v>109836406</v>
      </c>
      <c r="D9" s="58">
        <v>109836406</v>
      </c>
    </row>
    <row r="10" spans="2:4" x14ac:dyDescent="0.2">
      <c r="B10" s="55" t="s">
        <v>35</v>
      </c>
      <c r="C10" s="58">
        <v>71977766</v>
      </c>
      <c r="D10" s="58">
        <v>71977766</v>
      </c>
    </row>
    <row r="11" spans="2:4" x14ac:dyDescent="0.2">
      <c r="B11" s="55" t="s">
        <v>36</v>
      </c>
      <c r="C11" s="58">
        <v>44434378</v>
      </c>
      <c r="D11" s="58">
        <v>44434378</v>
      </c>
    </row>
    <row r="12" spans="2:4" x14ac:dyDescent="0.2">
      <c r="B12" s="55" t="s">
        <v>37</v>
      </c>
      <c r="C12" s="58">
        <v>31417032</v>
      </c>
      <c r="D12" s="58">
        <v>31417032</v>
      </c>
    </row>
    <row r="13" spans="2:4" x14ac:dyDescent="0.2">
      <c r="B13" s="55" t="s">
        <v>38</v>
      </c>
      <c r="C13" s="58">
        <v>46589886</v>
      </c>
      <c r="D13" s="58">
        <v>46589886</v>
      </c>
    </row>
    <row r="14" spans="2:4" x14ac:dyDescent="0.2">
      <c r="B14" s="55" t="s">
        <v>39</v>
      </c>
      <c r="C14" s="58">
        <v>32170165</v>
      </c>
      <c r="D14" s="58">
        <v>32170165</v>
      </c>
    </row>
    <row r="15" spans="2:4" x14ac:dyDescent="0.2">
      <c r="B15" s="55" t="s">
        <v>40</v>
      </c>
      <c r="C15" s="58">
        <v>38986900</v>
      </c>
      <c r="D15" s="58">
        <v>38986900</v>
      </c>
    </row>
    <row r="16" spans="2:4" x14ac:dyDescent="0.2">
      <c r="B16" s="55" t="s">
        <v>41</v>
      </c>
      <c r="C16" s="58">
        <v>55815759</v>
      </c>
      <c r="D16" s="58">
        <v>55815759</v>
      </c>
    </row>
    <row r="17" spans="2:6" x14ac:dyDescent="0.2">
      <c r="B17" s="55" t="s">
        <v>42</v>
      </c>
      <c r="C17" s="58">
        <v>37488801</v>
      </c>
      <c r="D17" s="58">
        <v>37488801</v>
      </c>
    </row>
    <row r="18" spans="2:6" x14ac:dyDescent="0.2">
      <c r="B18" s="55" t="s">
        <v>98</v>
      </c>
      <c r="C18" s="58">
        <v>43848180</v>
      </c>
      <c r="D18" s="58">
        <v>43848180</v>
      </c>
    </row>
    <row r="19" spans="2:6" x14ac:dyDescent="0.2">
      <c r="B19" s="55" t="s">
        <v>44</v>
      </c>
      <c r="C19" s="58">
        <v>142405545</v>
      </c>
      <c r="D19" s="58">
        <v>142405545</v>
      </c>
    </row>
    <row r="20" spans="2:6" x14ac:dyDescent="0.2">
      <c r="B20" s="55" t="s">
        <v>45</v>
      </c>
      <c r="C20" s="58">
        <v>40814409</v>
      </c>
      <c r="D20" s="58">
        <v>40814409</v>
      </c>
    </row>
    <row r="21" spans="2:6" x14ac:dyDescent="0.2">
      <c r="B21" s="55" t="s">
        <v>46</v>
      </c>
      <c r="C21" s="58">
        <v>64113464</v>
      </c>
      <c r="D21" s="58">
        <v>64113464</v>
      </c>
    </row>
    <row r="22" spans="2:6" x14ac:dyDescent="0.2">
      <c r="B22" s="55" t="s">
        <v>47</v>
      </c>
      <c r="C22" s="58">
        <v>48766294</v>
      </c>
      <c r="D22" s="58">
        <v>48766294</v>
      </c>
    </row>
    <row r="23" spans="2:6" x14ac:dyDescent="0.2">
      <c r="B23" s="55" t="s">
        <v>48</v>
      </c>
      <c r="C23" s="58">
        <v>41244014</v>
      </c>
      <c r="D23" s="58">
        <v>41244014</v>
      </c>
    </row>
    <row r="24" spans="2:6" x14ac:dyDescent="0.2">
      <c r="B24" s="55" t="s">
        <v>49</v>
      </c>
      <c r="C24" s="58">
        <v>63206302</v>
      </c>
      <c r="D24" s="58">
        <v>63206302</v>
      </c>
    </row>
    <row r="25" spans="2:6" x14ac:dyDescent="0.2">
      <c r="B25" s="55" t="s">
        <v>50</v>
      </c>
      <c r="C25" s="58">
        <v>41038949</v>
      </c>
      <c r="D25" s="58">
        <v>41038949</v>
      </c>
    </row>
    <row r="26" spans="2:6" x14ac:dyDescent="0.2">
      <c r="B26" s="55" t="s">
        <v>51</v>
      </c>
      <c r="C26" s="58">
        <v>60840102</v>
      </c>
      <c r="D26" s="58">
        <v>60840102</v>
      </c>
      <c r="F26" s="24"/>
    </row>
    <row r="27" spans="2:6" x14ac:dyDescent="0.2">
      <c r="B27" s="55" t="s">
        <v>52</v>
      </c>
      <c r="C27" s="58">
        <v>35866710</v>
      </c>
      <c r="D27" s="58">
        <v>35866710</v>
      </c>
    </row>
    <row r="28" spans="2:6" x14ac:dyDescent="0.2">
      <c r="B28" s="55" t="s">
        <v>53</v>
      </c>
      <c r="C28" s="58">
        <v>41109472</v>
      </c>
      <c r="D28" s="58">
        <v>41109472</v>
      </c>
    </row>
    <row r="29" spans="2:6" x14ac:dyDescent="0.2">
      <c r="B29" s="55" t="s">
        <v>54</v>
      </c>
      <c r="C29" s="58">
        <v>95653389</v>
      </c>
      <c r="D29" s="58">
        <v>95653389</v>
      </c>
    </row>
    <row r="30" spans="2:6" x14ac:dyDescent="0.2">
      <c r="B30" s="55" t="s">
        <v>55</v>
      </c>
      <c r="C30" s="58">
        <v>41560418</v>
      </c>
      <c r="D30" s="58">
        <v>41560418</v>
      </c>
    </row>
    <row r="31" spans="2:6" x14ac:dyDescent="0.2">
      <c r="B31" s="55" t="s">
        <v>56</v>
      </c>
      <c r="C31" s="58">
        <v>54381303</v>
      </c>
      <c r="D31" s="58">
        <v>54381303</v>
      </c>
    </row>
    <row r="32" spans="2:6" x14ac:dyDescent="0.2">
      <c r="B32" s="55" t="s">
        <v>57</v>
      </c>
      <c r="C32" s="58">
        <v>45407307</v>
      </c>
      <c r="D32" s="58">
        <v>45407307</v>
      </c>
    </row>
    <row r="33" spans="2:4" x14ac:dyDescent="0.2">
      <c r="B33" s="55" t="s">
        <v>58</v>
      </c>
      <c r="C33" s="58">
        <v>35354990</v>
      </c>
      <c r="D33" s="58">
        <v>35354990</v>
      </c>
    </row>
    <row r="34" spans="2:4" x14ac:dyDescent="0.2">
      <c r="B34" s="55" t="s">
        <v>59</v>
      </c>
      <c r="C34" s="58">
        <v>49834424</v>
      </c>
      <c r="D34" s="58">
        <v>49834424</v>
      </c>
    </row>
    <row r="35" spans="2:4" x14ac:dyDescent="0.2">
      <c r="B35" s="55" t="s">
        <v>235</v>
      </c>
      <c r="C35" s="58">
        <v>124139254</v>
      </c>
      <c r="D35" s="58">
        <v>124139254</v>
      </c>
    </row>
    <row r="36" spans="2:4" x14ac:dyDescent="0.2">
      <c r="B36" s="55" t="s">
        <v>61</v>
      </c>
      <c r="C36" s="58">
        <v>75853005</v>
      </c>
      <c r="D36" s="58">
        <v>75853005</v>
      </c>
    </row>
    <row r="37" spans="2:4" x14ac:dyDescent="0.2">
      <c r="B37" s="55" t="s">
        <v>97</v>
      </c>
      <c r="C37" s="58">
        <v>33989232</v>
      </c>
      <c r="D37" s="58">
        <v>33989232</v>
      </c>
    </row>
    <row r="38" spans="2:4" x14ac:dyDescent="0.2">
      <c r="B38" s="55" t="s">
        <v>63</v>
      </c>
      <c r="C38" s="58">
        <v>32911004</v>
      </c>
      <c r="D38" s="58">
        <v>32911004</v>
      </c>
    </row>
    <row r="39" spans="2:4" x14ac:dyDescent="0.2">
      <c r="B39" s="55" t="s">
        <v>64</v>
      </c>
      <c r="C39" s="58">
        <v>34676073</v>
      </c>
      <c r="D39" s="58">
        <v>34676073</v>
      </c>
    </row>
    <row r="40" spans="2:4" x14ac:dyDescent="0.2">
      <c r="B40" s="55" t="s">
        <v>65</v>
      </c>
      <c r="C40" s="58">
        <v>31498619</v>
      </c>
      <c r="D40" s="58">
        <v>31498619</v>
      </c>
    </row>
    <row r="41" spans="2:4" x14ac:dyDescent="0.2">
      <c r="B41" s="55" t="s">
        <v>99</v>
      </c>
      <c r="C41" s="58">
        <v>42365289</v>
      </c>
      <c r="D41" s="58">
        <v>42365289</v>
      </c>
    </row>
    <row r="42" spans="2:4" x14ac:dyDescent="0.2">
      <c r="B42" s="55" t="s">
        <v>67</v>
      </c>
      <c r="C42" s="58">
        <v>27916412</v>
      </c>
      <c r="D42" s="58">
        <v>27916412</v>
      </c>
    </row>
    <row r="43" spans="2:4" x14ac:dyDescent="0.2">
      <c r="B43" s="11" t="s">
        <v>68</v>
      </c>
      <c r="C43" s="58">
        <v>30003330</v>
      </c>
      <c r="D43" s="58">
        <v>30003330</v>
      </c>
    </row>
    <row r="44" spans="2:4" x14ac:dyDescent="0.2">
      <c r="B44" s="55" t="s">
        <v>69</v>
      </c>
      <c r="C44" s="58">
        <v>34376080</v>
      </c>
      <c r="D44" s="58">
        <v>34376080</v>
      </c>
    </row>
    <row r="45" spans="2:4" x14ac:dyDescent="0.2">
      <c r="B45" s="55" t="s">
        <v>70</v>
      </c>
      <c r="C45" s="58">
        <v>30138661</v>
      </c>
      <c r="D45" s="58">
        <v>30138661</v>
      </c>
    </row>
    <row r="46" spans="2:4" x14ac:dyDescent="0.2">
      <c r="B46" s="55" t="s">
        <v>71</v>
      </c>
      <c r="C46" s="58">
        <v>32597495</v>
      </c>
      <c r="D46" s="58">
        <v>32597495</v>
      </c>
    </row>
    <row r="47" spans="2:4" x14ac:dyDescent="0.2">
      <c r="B47" s="55" t="s">
        <v>104</v>
      </c>
      <c r="C47" s="58">
        <v>27493126</v>
      </c>
      <c r="D47" s="58">
        <v>27493126</v>
      </c>
    </row>
    <row r="48" spans="2:4" x14ac:dyDescent="0.2">
      <c r="B48" s="11" t="s">
        <v>101</v>
      </c>
      <c r="C48" s="58">
        <v>27827977</v>
      </c>
      <c r="D48" s="58">
        <v>27827977</v>
      </c>
    </row>
    <row r="49" spans="2:4" x14ac:dyDescent="0.2">
      <c r="B49" s="55" t="s">
        <v>74</v>
      </c>
      <c r="C49" s="58">
        <v>29306842</v>
      </c>
      <c r="D49" s="58">
        <v>29306842</v>
      </c>
    </row>
    <row r="50" spans="2:4" x14ac:dyDescent="0.2">
      <c r="B50" s="55" t="s">
        <v>94</v>
      </c>
      <c r="C50" s="58">
        <v>36652694</v>
      </c>
      <c r="D50" s="58">
        <v>36652694</v>
      </c>
    </row>
    <row r="51" spans="2:4" x14ac:dyDescent="0.2">
      <c r="B51" s="55" t="s">
        <v>236</v>
      </c>
      <c r="C51" s="58">
        <v>33595202</v>
      </c>
      <c r="D51" s="58">
        <v>33595202</v>
      </c>
    </row>
    <row r="52" spans="2:4" x14ac:dyDescent="0.2">
      <c r="B52" s="55" t="s">
        <v>77</v>
      </c>
      <c r="C52" s="58">
        <v>26634175</v>
      </c>
      <c r="D52" s="58">
        <v>26634175</v>
      </c>
    </row>
    <row r="53" spans="2:4" x14ac:dyDescent="0.2">
      <c r="B53" s="55" t="s">
        <v>78</v>
      </c>
      <c r="C53" s="58">
        <v>24426328</v>
      </c>
      <c r="D53" s="58">
        <v>24426328</v>
      </c>
    </row>
    <row r="54" spans="2:4" x14ac:dyDescent="0.2">
      <c r="B54" s="55" t="s">
        <v>79</v>
      </c>
      <c r="C54" s="58">
        <v>33184474</v>
      </c>
      <c r="D54" s="58">
        <v>33184474</v>
      </c>
    </row>
    <row r="55" spans="2:4" x14ac:dyDescent="0.2">
      <c r="B55" s="55" t="s">
        <v>80</v>
      </c>
      <c r="C55" s="58">
        <v>23993384</v>
      </c>
      <c r="D55" s="58">
        <v>23993384</v>
      </c>
    </row>
    <row r="56" spans="2:4" x14ac:dyDescent="0.2">
      <c r="B56" s="55" t="s">
        <v>81</v>
      </c>
      <c r="C56" s="58">
        <v>26547411</v>
      </c>
      <c r="D56" s="58">
        <v>26547411</v>
      </c>
    </row>
    <row r="57" spans="2:4" x14ac:dyDescent="0.2">
      <c r="B57" s="55" t="s">
        <v>82</v>
      </c>
      <c r="C57" s="58">
        <v>24869987</v>
      </c>
      <c r="D57" s="58">
        <v>24869987</v>
      </c>
    </row>
    <row r="58" spans="2:4" x14ac:dyDescent="0.2">
      <c r="B58" s="55" t="s">
        <v>83</v>
      </c>
      <c r="C58" s="58">
        <v>25657722</v>
      </c>
      <c r="D58" s="58">
        <v>25657722</v>
      </c>
    </row>
    <row r="59" spans="2:4" x14ac:dyDescent="0.2">
      <c r="B59" s="55" t="s">
        <v>237</v>
      </c>
      <c r="C59" s="58">
        <v>25385659</v>
      </c>
      <c r="D59" s="58">
        <v>25385659</v>
      </c>
    </row>
    <row r="60" spans="2:4" x14ac:dyDescent="0.2">
      <c r="B60" s="55" t="s">
        <v>238</v>
      </c>
      <c r="C60" s="58">
        <v>25279751</v>
      </c>
      <c r="D60" s="58">
        <v>25279751</v>
      </c>
    </row>
    <row r="61" spans="2:4" x14ac:dyDescent="0.2">
      <c r="B61" s="11" t="s">
        <v>93</v>
      </c>
      <c r="C61" s="58">
        <v>23712187</v>
      </c>
      <c r="D61" s="58">
        <v>23712187</v>
      </c>
    </row>
    <row r="62" spans="2:4" x14ac:dyDescent="0.2">
      <c r="B62" s="13" t="s">
        <v>112</v>
      </c>
      <c r="C62" s="59">
        <f>SUM(C5:C61)</f>
        <v>2760000000</v>
      </c>
      <c r="D62" s="59">
        <f>SUM(D5:D61)</f>
        <v>2760000000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02A0F-8D5D-4CE8-9EB3-D1F32499678A}">
  <sheetPr>
    <tabColor theme="2"/>
  </sheetPr>
  <dimension ref="B2:D29"/>
  <sheetViews>
    <sheetView showGridLines="0" workbookViewId="0">
      <selection activeCell="G3" sqref="G3"/>
    </sheetView>
  </sheetViews>
  <sheetFormatPr baseColWidth="10" defaultColWidth="9.140625" defaultRowHeight="14.25" x14ac:dyDescent="0.2"/>
  <cols>
    <col min="1" max="1" width="2.140625" style="31" customWidth="1"/>
    <col min="2" max="2" width="53.85546875" style="31" customWidth="1"/>
    <col min="3" max="4" width="13.7109375" style="31" bestFit="1" customWidth="1"/>
    <col min="5" max="16384" width="9.140625" style="31"/>
  </cols>
  <sheetData>
    <row r="2" spans="2:4" x14ac:dyDescent="0.2">
      <c r="B2" s="24" t="s">
        <v>239</v>
      </c>
      <c r="C2" s="9"/>
      <c r="D2" s="9"/>
    </row>
    <row r="3" spans="2:4" x14ac:dyDescent="0.2">
      <c r="B3" s="9"/>
      <c r="C3" s="9"/>
      <c r="D3" s="9"/>
    </row>
    <row r="4" spans="2:4" ht="36" x14ac:dyDescent="0.2">
      <c r="B4" s="4" t="s">
        <v>90</v>
      </c>
      <c r="C4" s="4" t="s">
        <v>28</v>
      </c>
      <c r="D4" s="4" t="s">
        <v>29</v>
      </c>
    </row>
    <row r="5" spans="2:4" x14ac:dyDescent="0.2">
      <c r="B5" s="57" t="s">
        <v>30</v>
      </c>
      <c r="C5" s="64">
        <v>1078989</v>
      </c>
      <c r="D5" s="64">
        <v>1078989</v>
      </c>
    </row>
    <row r="6" spans="2:4" x14ac:dyDescent="0.2">
      <c r="B6" s="57" t="s">
        <v>240</v>
      </c>
      <c r="C6" s="64">
        <v>1078989</v>
      </c>
      <c r="D6" s="64">
        <v>1078989</v>
      </c>
    </row>
    <row r="7" spans="2:4" x14ac:dyDescent="0.2">
      <c r="B7" s="57" t="s">
        <v>33</v>
      </c>
      <c r="C7" s="64">
        <v>1078989</v>
      </c>
      <c r="D7" s="64">
        <v>1078989</v>
      </c>
    </row>
    <row r="8" spans="2:4" x14ac:dyDescent="0.2">
      <c r="B8" s="57" t="s">
        <v>34</v>
      </c>
      <c r="C8" s="64">
        <v>1078989</v>
      </c>
      <c r="D8" s="64">
        <v>1078989</v>
      </c>
    </row>
    <row r="9" spans="2:4" x14ac:dyDescent="0.2">
      <c r="B9" s="57" t="s">
        <v>35</v>
      </c>
      <c r="C9" s="64">
        <v>1078989</v>
      </c>
      <c r="D9" s="64">
        <v>1078989</v>
      </c>
    </row>
    <row r="10" spans="2:4" x14ac:dyDescent="0.2">
      <c r="B10" s="57" t="s">
        <v>134</v>
      </c>
      <c r="C10" s="64">
        <v>1078989</v>
      </c>
      <c r="D10" s="64">
        <v>1078989</v>
      </c>
    </row>
    <row r="11" spans="2:4" x14ac:dyDescent="0.2">
      <c r="B11" s="57" t="s">
        <v>41</v>
      </c>
      <c r="C11" s="64">
        <v>1078989</v>
      </c>
      <c r="D11" s="64">
        <v>1078989</v>
      </c>
    </row>
    <row r="12" spans="2:4" x14ac:dyDescent="0.2">
      <c r="B12" s="57" t="s">
        <v>98</v>
      </c>
      <c r="C12" s="64">
        <v>1078989</v>
      </c>
      <c r="D12" s="64">
        <v>1078989</v>
      </c>
    </row>
    <row r="13" spans="2:4" x14ac:dyDescent="0.2">
      <c r="B13" s="57" t="s">
        <v>44</v>
      </c>
      <c r="C13" s="64">
        <v>1078989</v>
      </c>
      <c r="D13" s="64">
        <v>1078989</v>
      </c>
    </row>
    <row r="14" spans="2:4" x14ac:dyDescent="0.2">
      <c r="B14" s="57" t="s">
        <v>45</v>
      </c>
      <c r="C14" s="64">
        <v>1078989</v>
      </c>
      <c r="D14" s="64">
        <v>1078989</v>
      </c>
    </row>
    <row r="15" spans="2:4" x14ac:dyDescent="0.2">
      <c r="B15" s="57" t="s">
        <v>46</v>
      </c>
      <c r="C15" s="64">
        <v>1078989</v>
      </c>
      <c r="D15" s="64">
        <v>1078989</v>
      </c>
    </row>
    <row r="16" spans="2:4" x14ac:dyDescent="0.2">
      <c r="B16" s="57" t="s">
        <v>49</v>
      </c>
      <c r="C16" s="64">
        <v>1078989</v>
      </c>
      <c r="D16" s="64">
        <v>1078989</v>
      </c>
    </row>
    <row r="17" spans="2:4" x14ac:dyDescent="0.2">
      <c r="B17" s="57" t="s">
        <v>51</v>
      </c>
      <c r="C17" s="64">
        <v>1078989</v>
      </c>
      <c r="D17" s="64">
        <v>1078989</v>
      </c>
    </row>
    <row r="18" spans="2:4" x14ac:dyDescent="0.2">
      <c r="B18" s="57" t="s">
        <v>54</v>
      </c>
      <c r="C18" s="64">
        <v>1078989</v>
      </c>
      <c r="D18" s="64">
        <v>1078989</v>
      </c>
    </row>
    <row r="19" spans="2:4" x14ac:dyDescent="0.2">
      <c r="B19" s="57" t="s">
        <v>55</v>
      </c>
      <c r="C19" s="64">
        <v>1078989</v>
      </c>
      <c r="D19" s="64">
        <v>1078989</v>
      </c>
    </row>
    <row r="20" spans="2:4" x14ac:dyDescent="0.2">
      <c r="B20" s="57" t="s">
        <v>136</v>
      </c>
      <c r="C20" s="64">
        <v>1078989</v>
      </c>
      <c r="D20" s="64">
        <v>1078989</v>
      </c>
    </row>
    <row r="21" spans="2:4" x14ac:dyDescent="0.2">
      <c r="B21" s="57" t="s">
        <v>59</v>
      </c>
      <c r="C21" s="64">
        <v>1078989</v>
      </c>
      <c r="D21" s="64">
        <v>1078989</v>
      </c>
    </row>
    <row r="22" spans="2:4" x14ac:dyDescent="0.2">
      <c r="B22" s="57" t="s">
        <v>61</v>
      </c>
      <c r="C22" s="64">
        <v>1078989</v>
      </c>
      <c r="D22" s="64">
        <v>1078989</v>
      </c>
    </row>
    <row r="23" spans="2:4" x14ac:dyDescent="0.2">
      <c r="B23" s="57" t="s">
        <v>137</v>
      </c>
      <c r="C23" s="64">
        <v>1078989</v>
      </c>
      <c r="D23" s="64">
        <v>1078989</v>
      </c>
    </row>
    <row r="24" spans="2:4" x14ac:dyDescent="0.2">
      <c r="B24" s="57" t="s">
        <v>138</v>
      </c>
      <c r="C24" s="64">
        <v>1078989</v>
      </c>
      <c r="D24" s="64">
        <v>1078989</v>
      </c>
    </row>
    <row r="25" spans="2:4" x14ac:dyDescent="0.2">
      <c r="B25" s="57" t="s">
        <v>103</v>
      </c>
      <c r="C25" s="64">
        <v>1078989</v>
      </c>
      <c r="D25" s="64">
        <v>1078989</v>
      </c>
    </row>
    <row r="26" spans="2:4" x14ac:dyDescent="0.2">
      <c r="B26" s="57" t="s">
        <v>94</v>
      </c>
      <c r="C26" s="64">
        <v>1078989</v>
      </c>
      <c r="D26" s="64">
        <v>1078989</v>
      </c>
    </row>
    <row r="27" spans="2:4" x14ac:dyDescent="0.2">
      <c r="B27" s="57" t="s">
        <v>123</v>
      </c>
      <c r="C27" s="64">
        <v>1078989</v>
      </c>
      <c r="D27" s="64">
        <v>1078989</v>
      </c>
    </row>
    <row r="28" spans="2:4" x14ac:dyDescent="0.2">
      <c r="B28" s="57" t="s">
        <v>77</v>
      </c>
      <c r="C28" s="64">
        <v>1078989</v>
      </c>
      <c r="D28" s="64">
        <v>1078989</v>
      </c>
    </row>
    <row r="29" spans="2:4" x14ac:dyDescent="0.2">
      <c r="B29" s="13" t="s">
        <v>112</v>
      </c>
      <c r="C29" s="59">
        <f>SUM(C5:C28)</f>
        <v>25895736</v>
      </c>
      <c r="D29" s="59">
        <f>SUM(D5:D28)</f>
        <v>25895736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6ABAC-1DE3-42B2-B91E-35F85BE6EAE3}">
  <dimension ref="B2:D12"/>
  <sheetViews>
    <sheetView showGridLines="0" workbookViewId="0">
      <selection activeCell="G6" sqref="G6"/>
    </sheetView>
  </sheetViews>
  <sheetFormatPr baseColWidth="10" defaultColWidth="9.140625" defaultRowHeight="14.25" x14ac:dyDescent="0.2"/>
  <cols>
    <col min="1" max="1" width="2.140625" style="31" customWidth="1"/>
    <col min="2" max="2" width="46.5703125" style="31" customWidth="1"/>
    <col min="3" max="4" width="13.7109375" style="31" bestFit="1" customWidth="1"/>
    <col min="5" max="16384" width="9.140625" style="31"/>
  </cols>
  <sheetData>
    <row r="2" spans="2:4" x14ac:dyDescent="0.2">
      <c r="B2" s="24" t="s">
        <v>242</v>
      </c>
      <c r="C2" s="9"/>
      <c r="D2" s="9"/>
    </row>
    <row r="3" spans="2:4" x14ac:dyDescent="0.2">
      <c r="B3" s="9"/>
      <c r="C3" s="9"/>
      <c r="D3" s="9"/>
    </row>
    <row r="4" spans="2:4" ht="36" x14ac:dyDescent="0.2">
      <c r="B4" s="4" t="s">
        <v>90</v>
      </c>
      <c r="C4" s="4" t="s">
        <v>28</v>
      </c>
      <c r="D4" s="4" t="s">
        <v>29</v>
      </c>
    </row>
    <row r="5" spans="2:4" x14ac:dyDescent="0.2">
      <c r="B5" s="57" t="s">
        <v>95</v>
      </c>
      <c r="C5" s="64">
        <v>4000000</v>
      </c>
      <c r="D5" s="64">
        <v>4000000</v>
      </c>
    </row>
    <row r="6" spans="2:4" x14ac:dyDescent="0.2">
      <c r="B6" s="57" t="s">
        <v>142</v>
      </c>
      <c r="C6" s="64">
        <v>20000000</v>
      </c>
      <c r="D6" s="64">
        <v>20000000</v>
      </c>
    </row>
    <row r="7" spans="2:4" x14ac:dyDescent="0.2">
      <c r="B7" s="57" t="s">
        <v>98</v>
      </c>
      <c r="C7" s="64">
        <v>40000000</v>
      </c>
      <c r="D7" s="64">
        <v>40000000</v>
      </c>
    </row>
    <row r="8" spans="2:4" x14ac:dyDescent="0.2">
      <c r="B8" s="57" t="s">
        <v>46</v>
      </c>
      <c r="C8" s="64">
        <v>60000000</v>
      </c>
      <c r="D8" s="64">
        <v>60000000</v>
      </c>
    </row>
    <row r="9" spans="2:4" x14ac:dyDescent="0.2">
      <c r="B9" s="57" t="s">
        <v>50</v>
      </c>
      <c r="C9" s="64">
        <v>103224000</v>
      </c>
      <c r="D9" s="64">
        <v>103224000</v>
      </c>
    </row>
    <row r="10" spans="2:4" x14ac:dyDescent="0.2">
      <c r="B10" s="57" t="s">
        <v>143</v>
      </c>
      <c r="C10" s="64">
        <v>15000000</v>
      </c>
      <c r="D10" s="64">
        <v>15000000</v>
      </c>
    </row>
    <row r="11" spans="2:4" x14ac:dyDescent="0.2">
      <c r="B11" s="57" t="s">
        <v>79</v>
      </c>
      <c r="C11" s="64">
        <v>23000000</v>
      </c>
      <c r="D11" s="64">
        <v>23000000</v>
      </c>
    </row>
    <row r="12" spans="2:4" x14ac:dyDescent="0.2">
      <c r="B12" s="13" t="s">
        <v>112</v>
      </c>
      <c r="C12" s="59">
        <f>SUM(C5:C11)</f>
        <v>265224000</v>
      </c>
      <c r="D12" s="59">
        <f>SUM(D5:D11)</f>
        <v>265224000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935BA-0C43-4E22-990B-7D43E326EA40}">
  <sheetPr>
    <pageSetUpPr fitToPage="1"/>
  </sheetPr>
  <dimension ref="A5:A7"/>
  <sheetViews>
    <sheetView showGridLines="0" workbookViewId="0">
      <selection activeCell="F9" sqref="F9"/>
    </sheetView>
  </sheetViews>
  <sheetFormatPr baseColWidth="10" defaultColWidth="11.42578125" defaultRowHeight="15" x14ac:dyDescent="0.25"/>
  <cols>
    <col min="1" max="1" width="2.140625" customWidth="1"/>
  </cols>
  <sheetData>
    <row r="5" spans="1:1" s="93" customFormat="1" ht="61.5" x14ac:dyDescent="0.9">
      <c r="A5" s="93" t="s">
        <v>247</v>
      </c>
    </row>
    <row r="6" spans="1:1" s="94" customFormat="1" ht="61.5" x14ac:dyDescent="0.9">
      <c r="A6" s="94" t="s">
        <v>248</v>
      </c>
    </row>
    <row r="7" spans="1:1" s="94" customFormat="1" ht="61.5" x14ac:dyDescent="0.9">
      <c r="A7" s="94" t="s">
        <v>250</v>
      </c>
    </row>
  </sheetData>
  <pageMargins left="0.25" right="0.25" top="0.75" bottom="0.75" header="0.3" footer="0.3"/>
  <pageSetup paperSize="9" scale="7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D558D-B236-419A-BE05-F01CF532C135}">
  <sheetPr>
    <pageSetUpPr fitToPage="1"/>
  </sheetPr>
  <dimension ref="A1:H64"/>
  <sheetViews>
    <sheetView showGridLines="0" workbookViewId="0">
      <selection activeCell="D3" sqref="D3"/>
    </sheetView>
  </sheetViews>
  <sheetFormatPr baseColWidth="10" defaultColWidth="11.42578125" defaultRowHeight="14.25" x14ac:dyDescent="0.2"/>
  <cols>
    <col min="1" max="1" width="2.140625" style="31" customWidth="1"/>
    <col min="2" max="2" width="66.85546875" style="31" customWidth="1"/>
    <col min="3" max="4" width="13.7109375" style="31" bestFit="1" customWidth="1"/>
    <col min="5" max="7" width="11.42578125" style="31"/>
    <col min="8" max="8" width="68.85546875" style="31" bestFit="1" customWidth="1"/>
    <col min="9" max="16384" width="11.42578125" style="31"/>
  </cols>
  <sheetData>
    <row r="1" spans="1:8" x14ac:dyDescent="0.2">
      <c r="A1" s="9"/>
      <c r="B1" s="9"/>
      <c r="C1" s="9"/>
      <c r="D1" s="9"/>
    </row>
    <row r="2" spans="1:8" x14ac:dyDescent="0.2">
      <c r="A2" s="9"/>
      <c r="B2" s="17" t="s">
        <v>144</v>
      </c>
      <c r="C2" s="9"/>
      <c r="D2" s="9"/>
    </row>
    <row r="3" spans="1:8" x14ac:dyDescent="0.2">
      <c r="A3" s="9"/>
      <c r="B3" s="9"/>
      <c r="C3" s="9"/>
      <c r="D3" s="9"/>
    </row>
    <row r="4" spans="1:8" ht="36" x14ac:dyDescent="0.2">
      <c r="A4" s="3"/>
      <c r="B4" s="4" t="s">
        <v>90</v>
      </c>
      <c r="C4" s="4" t="s">
        <v>28</v>
      </c>
      <c r="D4" s="4" t="s">
        <v>29</v>
      </c>
    </row>
    <row r="5" spans="1:8" x14ac:dyDescent="0.2">
      <c r="A5" s="3"/>
      <c r="B5" s="51" t="s">
        <v>30</v>
      </c>
      <c r="C5" s="60">
        <v>169324554</v>
      </c>
      <c r="D5" s="60">
        <v>169324554</v>
      </c>
      <c r="H5" s="52"/>
    </row>
    <row r="6" spans="1:8" x14ac:dyDescent="0.2">
      <c r="A6" s="9"/>
      <c r="B6" s="51" t="s">
        <v>31</v>
      </c>
      <c r="C6" s="60">
        <v>38701026</v>
      </c>
      <c r="D6" s="60">
        <v>38701026</v>
      </c>
    </row>
    <row r="7" spans="1:8" x14ac:dyDescent="0.2">
      <c r="A7" s="9"/>
      <c r="B7" s="51" t="s">
        <v>32</v>
      </c>
      <c r="C7" s="60">
        <v>44925581</v>
      </c>
      <c r="D7" s="60">
        <v>44925581</v>
      </c>
    </row>
    <row r="8" spans="1:8" x14ac:dyDescent="0.2">
      <c r="A8" s="9"/>
      <c r="B8" s="51" t="s">
        <v>33</v>
      </c>
      <c r="C8" s="60">
        <v>43986287</v>
      </c>
      <c r="D8" s="60">
        <v>43986287</v>
      </c>
    </row>
    <row r="9" spans="1:8" x14ac:dyDescent="0.2">
      <c r="A9" s="9"/>
      <c r="B9" s="51" t="s">
        <v>34</v>
      </c>
      <c r="C9" s="60">
        <v>106143500</v>
      </c>
      <c r="D9" s="60">
        <v>106143500</v>
      </c>
    </row>
    <row r="10" spans="1:8" x14ac:dyDescent="0.2">
      <c r="A10" s="9"/>
      <c r="B10" s="51" t="s">
        <v>35</v>
      </c>
      <c r="C10" s="60">
        <v>54788161</v>
      </c>
      <c r="D10" s="60">
        <v>54788161</v>
      </c>
    </row>
    <row r="11" spans="1:8" x14ac:dyDescent="0.2">
      <c r="A11" s="9"/>
      <c r="B11" s="51" t="s">
        <v>36</v>
      </c>
      <c r="C11" s="60">
        <v>34476470</v>
      </c>
      <c r="D11" s="60">
        <v>34476470</v>
      </c>
    </row>
    <row r="12" spans="1:8" x14ac:dyDescent="0.2">
      <c r="A12" s="9"/>
      <c r="B12" s="51" t="s">
        <v>37</v>
      </c>
      <c r="C12" s="60">
        <v>25550919</v>
      </c>
      <c r="D12" s="60">
        <v>25550919</v>
      </c>
    </row>
    <row r="13" spans="1:8" x14ac:dyDescent="0.2">
      <c r="A13" s="9"/>
      <c r="B13" s="51" t="s">
        <v>38</v>
      </c>
      <c r="C13" s="60">
        <v>33650587</v>
      </c>
      <c r="D13" s="60">
        <v>33650587</v>
      </c>
    </row>
    <row r="14" spans="1:8" x14ac:dyDescent="0.2">
      <c r="A14" s="9"/>
      <c r="B14" s="51" t="s">
        <v>39</v>
      </c>
      <c r="C14" s="60">
        <v>33018301</v>
      </c>
      <c r="D14" s="60">
        <v>33018301</v>
      </c>
    </row>
    <row r="15" spans="1:8" x14ac:dyDescent="0.2">
      <c r="A15" s="9"/>
      <c r="B15" s="51" t="s">
        <v>40</v>
      </c>
      <c r="C15" s="60">
        <v>30529174</v>
      </c>
      <c r="D15" s="60">
        <v>30529174</v>
      </c>
    </row>
    <row r="16" spans="1:8" x14ac:dyDescent="0.2">
      <c r="A16" s="9"/>
      <c r="B16" s="51" t="s">
        <v>41</v>
      </c>
      <c r="C16" s="60">
        <v>30435244</v>
      </c>
      <c r="D16" s="60">
        <v>30435244</v>
      </c>
    </row>
    <row r="17" spans="1:4" x14ac:dyDescent="0.2">
      <c r="A17" s="9"/>
      <c r="B17" s="51" t="s">
        <v>42</v>
      </c>
      <c r="C17" s="60">
        <v>30951856</v>
      </c>
      <c r="D17" s="60">
        <v>30951856</v>
      </c>
    </row>
    <row r="18" spans="1:4" x14ac:dyDescent="0.2">
      <c r="A18" s="9"/>
      <c r="B18" s="51" t="s">
        <v>98</v>
      </c>
      <c r="C18" s="60">
        <v>32382541</v>
      </c>
      <c r="D18" s="60">
        <v>32382541</v>
      </c>
    </row>
    <row r="19" spans="1:4" x14ac:dyDescent="0.2">
      <c r="A19" s="9"/>
      <c r="B19" s="51" t="s">
        <v>44</v>
      </c>
      <c r="C19" s="60">
        <v>104364236</v>
      </c>
      <c r="D19" s="60">
        <v>104364236</v>
      </c>
    </row>
    <row r="20" spans="1:4" x14ac:dyDescent="0.2">
      <c r="A20" s="9"/>
      <c r="B20" s="51" t="s">
        <v>45</v>
      </c>
      <c r="C20" s="60">
        <v>24799484</v>
      </c>
      <c r="D20" s="60">
        <v>24799484</v>
      </c>
    </row>
    <row r="21" spans="1:4" x14ac:dyDescent="0.2">
      <c r="A21" s="9"/>
      <c r="B21" s="51" t="s">
        <v>46</v>
      </c>
      <c r="C21" s="60">
        <v>64578556</v>
      </c>
      <c r="D21" s="60">
        <v>64578556</v>
      </c>
    </row>
    <row r="22" spans="1:4" x14ac:dyDescent="0.2">
      <c r="A22" s="9"/>
      <c r="B22" s="51" t="s">
        <v>47</v>
      </c>
      <c r="C22" s="60">
        <v>25973601</v>
      </c>
      <c r="D22" s="60">
        <v>25973601</v>
      </c>
    </row>
    <row r="23" spans="1:4" x14ac:dyDescent="0.2">
      <c r="A23" s="9"/>
      <c r="B23" s="51" t="s">
        <v>48</v>
      </c>
      <c r="C23" s="60">
        <v>30576138</v>
      </c>
      <c r="D23" s="60">
        <v>30576138</v>
      </c>
    </row>
    <row r="24" spans="1:4" x14ac:dyDescent="0.2">
      <c r="A24" s="9"/>
      <c r="B24" s="51" t="s">
        <v>49</v>
      </c>
      <c r="C24" s="60">
        <v>57089429</v>
      </c>
      <c r="D24" s="60">
        <v>57089429</v>
      </c>
    </row>
    <row r="25" spans="1:4" x14ac:dyDescent="0.2">
      <c r="A25" s="9"/>
      <c r="B25" s="51" t="s">
        <v>50</v>
      </c>
      <c r="C25" s="60">
        <v>42411234</v>
      </c>
      <c r="D25" s="60">
        <v>42411234</v>
      </c>
    </row>
    <row r="26" spans="1:4" x14ac:dyDescent="0.2">
      <c r="A26" s="9"/>
      <c r="B26" s="51" t="s">
        <v>51</v>
      </c>
      <c r="C26" s="60">
        <v>47718241</v>
      </c>
      <c r="D26" s="60">
        <v>47718241</v>
      </c>
    </row>
    <row r="27" spans="1:4" x14ac:dyDescent="0.2">
      <c r="A27" s="9"/>
      <c r="B27" s="51" t="s">
        <v>52</v>
      </c>
      <c r="C27" s="60">
        <v>33769736</v>
      </c>
      <c r="D27" s="60">
        <v>33769736</v>
      </c>
    </row>
    <row r="28" spans="1:4" x14ac:dyDescent="0.2">
      <c r="A28" s="9"/>
      <c r="B28" s="51" t="s">
        <v>53</v>
      </c>
      <c r="C28" s="60">
        <v>48520115</v>
      </c>
      <c r="D28" s="60">
        <v>48520115</v>
      </c>
    </row>
    <row r="29" spans="1:4" x14ac:dyDescent="0.2">
      <c r="A29" s="9"/>
      <c r="B29" s="51" t="s">
        <v>54</v>
      </c>
      <c r="C29" s="60">
        <v>72703444</v>
      </c>
      <c r="D29" s="60">
        <v>72703444</v>
      </c>
    </row>
    <row r="30" spans="1:4" x14ac:dyDescent="0.2">
      <c r="A30" s="9"/>
      <c r="B30" s="51" t="s">
        <v>55</v>
      </c>
      <c r="C30" s="60">
        <v>37573874</v>
      </c>
      <c r="D30" s="60">
        <v>37573874</v>
      </c>
    </row>
    <row r="31" spans="1:4" x14ac:dyDescent="0.2">
      <c r="A31" s="9"/>
      <c r="B31" s="51" t="s">
        <v>56</v>
      </c>
      <c r="C31" s="60">
        <v>47624312</v>
      </c>
      <c r="D31" s="60">
        <v>47624312</v>
      </c>
    </row>
    <row r="32" spans="1:4" x14ac:dyDescent="0.2">
      <c r="A32" s="9"/>
      <c r="B32" s="51" t="s">
        <v>57</v>
      </c>
      <c r="C32" s="60">
        <v>50279553</v>
      </c>
      <c r="D32" s="60">
        <v>50279553</v>
      </c>
    </row>
    <row r="33" spans="1:4" x14ac:dyDescent="0.2">
      <c r="A33" s="9"/>
      <c r="B33" s="51" t="s">
        <v>58</v>
      </c>
      <c r="C33" s="60">
        <v>32079008</v>
      </c>
      <c r="D33" s="60">
        <v>32079008</v>
      </c>
    </row>
    <row r="34" spans="1:4" x14ac:dyDescent="0.2">
      <c r="A34" s="9"/>
      <c r="B34" s="51" t="s">
        <v>59</v>
      </c>
      <c r="C34" s="60">
        <v>59600302</v>
      </c>
      <c r="D34" s="60">
        <v>59600302</v>
      </c>
    </row>
    <row r="35" spans="1:4" x14ac:dyDescent="0.2">
      <c r="A35" s="9"/>
      <c r="B35" s="51" t="s">
        <v>60</v>
      </c>
      <c r="C35" s="60">
        <v>90890431</v>
      </c>
      <c r="D35" s="60">
        <v>90890431</v>
      </c>
    </row>
    <row r="36" spans="1:4" x14ac:dyDescent="0.2">
      <c r="A36" s="9"/>
      <c r="B36" s="51" t="s">
        <v>61</v>
      </c>
      <c r="C36" s="60">
        <v>92312929</v>
      </c>
      <c r="D36" s="60">
        <v>92312929</v>
      </c>
    </row>
    <row r="37" spans="1:4" x14ac:dyDescent="0.2">
      <c r="A37" s="9"/>
      <c r="B37" s="51" t="s">
        <v>97</v>
      </c>
      <c r="C37" s="60">
        <v>29308092</v>
      </c>
      <c r="D37" s="60">
        <v>29308092</v>
      </c>
    </row>
    <row r="38" spans="1:4" x14ac:dyDescent="0.2">
      <c r="A38" s="9"/>
      <c r="B38" s="51" t="s">
        <v>63</v>
      </c>
      <c r="C38" s="60">
        <v>22122499</v>
      </c>
      <c r="D38" s="60">
        <v>22122499</v>
      </c>
    </row>
    <row r="39" spans="1:4" x14ac:dyDescent="0.2">
      <c r="A39" s="9"/>
      <c r="B39" s="51" t="s">
        <v>64</v>
      </c>
      <c r="C39" s="60">
        <v>23860191</v>
      </c>
      <c r="D39" s="60">
        <v>23860191</v>
      </c>
    </row>
    <row r="40" spans="1:4" x14ac:dyDescent="0.2">
      <c r="A40" s="9"/>
      <c r="B40" s="51" t="s">
        <v>65</v>
      </c>
      <c r="C40" s="60">
        <v>27429506</v>
      </c>
      <c r="D40" s="60">
        <v>27429506</v>
      </c>
    </row>
    <row r="41" spans="1:4" x14ac:dyDescent="0.2">
      <c r="A41" s="9"/>
      <c r="B41" s="51" t="s">
        <v>99</v>
      </c>
      <c r="C41" s="60">
        <v>27288612</v>
      </c>
      <c r="D41" s="60">
        <v>27288612</v>
      </c>
    </row>
    <row r="42" spans="1:4" x14ac:dyDescent="0.2">
      <c r="A42" s="9"/>
      <c r="B42" s="51" t="s">
        <v>67</v>
      </c>
      <c r="C42" s="60">
        <v>21183205</v>
      </c>
      <c r="D42" s="60">
        <v>21183205</v>
      </c>
    </row>
    <row r="43" spans="1:4" x14ac:dyDescent="0.2">
      <c r="A43" s="9"/>
      <c r="B43" s="51" t="s">
        <v>68</v>
      </c>
      <c r="C43" s="60">
        <v>24987343</v>
      </c>
      <c r="D43" s="60">
        <v>24987343</v>
      </c>
    </row>
    <row r="44" spans="1:4" x14ac:dyDescent="0.2">
      <c r="A44" s="9"/>
      <c r="B44" s="51" t="s">
        <v>69</v>
      </c>
      <c r="C44" s="60">
        <v>26912894</v>
      </c>
      <c r="D44" s="60">
        <v>26912894</v>
      </c>
    </row>
    <row r="45" spans="1:4" x14ac:dyDescent="0.2">
      <c r="A45" s="9"/>
      <c r="B45" s="51" t="s">
        <v>103</v>
      </c>
      <c r="C45" s="60">
        <v>23108756</v>
      </c>
      <c r="D45" s="60">
        <v>23108756</v>
      </c>
    </row>
    <row r="46" spans="1:4" x14ac:dyDescent="0.2">
      <c r="A46" s="9"/>
      <c r="B46" s="51" t="s">
        <v>71</v>
      </c>
      <c r="C46" s="60">
        <v>20760523</v>
      </c>
      <c r="D46" s="60">
        <v>20760523</v>
      </c>
    </row>
    <row r="47" spans="1:4" x14ac:dyDescent="0.2">
      <c r="A47" s="9"/>
      <c r="B47" s="51" t="s">
        <v>104</v>
      </c>
      <c r="C47" s="60">
        <v>20431771</v>
      </c>
      <c r="D47" s="60">
        <v>20431771</v>
      </c>
    </row>
    <row r="48" spans="1:4" x14ac:dyDescent="0.2">
      <c r="A48" s="9"/>
      <c r="B48" s="51" t="s">
        <v>101</v>
      </c>
      <c r="C48" s="60">
        <v>21793746</v>
      </c>
      <c r="D48" s="60">
        <v>21793746</v>
      </c>
    </row>
    <row r="49" spans="1:4" x14ac:dyDescent="0.2">
      <c r="A49" s="9"/>
      <c r="B49" s="51" t="s">
        <v>74</v>
      </c>
      <c r="C49" s="60">
        <v>20384806</v>
      </c>
      <c r="D49" s="60">
        <v>20384806</v>
      </c>
    </row>
    <row r="50" spans="1:4" x14ac:dyDescent="0.2">
      <c r="A50" s="9"/>
      <c r="B50" s="51" t="s">
        <v>94</v>
      </c>
      <c r="C50" s="60">
        <v>21277135</v>
      </c>
      <c r="D50" s="60">
        <v>21277135</v>
      </c>
    </row>
    <row r="51" spans="1:4" x14ac:dyDescent="0.2">
      <c r="A51" s="9"/>
      <c r="B51" s="51" t="s">
        <v>236</v>
      </c>
      <c r="C51" s="60">
        <v>20901417</v>
      </c>
      <c r="D51" s="60">
        <v>20901417</v>
      </c>
    </row>
    <row r="52" spans="1:4" x14ac:dyDescent="0.2">
      <c r="A52" s="9"/>
      <c r="B52" s="51" t="s">
        <v>77</v>
      </c>
      <c r="C52" s="60">
        <v>20384806</v>
      </c>
      <c r="D52" s="60">
        <v>20384806</v>
      </c>
    </row>
    <row r="53" spans="1:4" x14ac:dyDescent="0.2">
      <c r="A53" s="9"/>
      <c r="B53" s="51" t="s">
        <v>78</v>
      </c>
      <c r="C53" s="60">
        <v>20384806</v>
      </c>
      <c r="D53" s="60">
        <v>20384806</v>
      </c>
    </row>
    <row r="54" spans="1:4" x14ac:dyDescent="0.2">
      <c r="A54" s="9"/>
      <c r="B54" s="51" t="s">
        <v>79</v>
      </c>
      <c r="C54" s="60">
        <v>20384806</v>
      </c>
      <c r="D54" s="60">
        <v>20384806</v>
      </c>
    </row>
    <row r="55" spans="1:4" x14ac:dyDescent="0.2">
      <c r="A55" s="9"/>
      <c r="B55" s="51" t="s">
        <v>102</v>
      </c>
      <c r="C55" s="60">
        <v>20384806</v>
      </c>
      <c r="D55" s="60">
        <v>20384806</v>
      </c>
    </row>
    <row r="56" spans="1:4" x14ac:dyDescent="0.2">
      <c r="A56" s="9"/>
      <c r="B56" s="51" t="s">
        <v>81</v>
      </c>
      <c r="C56" s="60">
        <v>20384806</v>
      </c>
      <c r="D56" s="60">
        <v>20384806</v>
      </c>
    </row>
    <row r="57" spans="1:4" x14ac:dyDescent="0.2">
      <c r="A57" s="9"/>
      <c r="B57" s="51" t="s">
        <v>82</v>
      </c>
      <c r="C57" s="60">
        <v>20384806</v>
      </c>
      <c r="D57" s="60">
        <v>20384806</v>
      </c>
    </row>
    <row r="58" spans="1:4" x14ac:dyDescent="0.2">
      <c r="A58" s="9"/>
      <c r="B58" s="51" t="s">
        <v>105</v>
      </c>
      <c r="C58" s="60">
        <v>20384806</v>
      </c>
      <c r="D58" s="60">
        <v>20384806</v>
      </c>
    </row>
    <row r="59" spans="1:4" x14ac:dyDescent="0.2">
      <c r="A59" s="9"/>
      <c r="B59" s="51" t="s">
        <v>84</v>
      </c>
      <c r="C59" s="60">
        <v>20384806</v>
      </c>
      <c r="D59" s="60">
        <v>20384806</v>
      </c>
    </row>
    <row r="60" spans="1:4" x14ac:dyDescent="0.2">
      <c r="A60" s="9"/>
      <c r="B60" s="51" t="s">
        <v>238</v>
      </c>
      <c r="C60" s="60">
        <v>20384806</v>
      </c>
      <c r="D60" s="60">
        <v>20384806</v>
      </c>
    </row>
    <row r="61" spans="1:4" x14ac:dyDescent="0.2">
      <c r="A61" s="9"/>
      <c r="B61" s="51" t="s">
        <v>93</v>
      </c>
      <c r="C61" s="60">
        <v>20384806</v>
      </c>
      <c r="D61" s="60">
        <v>20384806</v>
      </c>
    </row>
    <row r="62" spans="1:4" x14ac:dyDescent="0.2">
      <c r="A62" s="9"/>
      <c r="B62" s="11" t="s">
        <v>92</v>
      </c>
      <c r="C62" s="60">
        <v>675000000</v>
      </c>
      <c r="D62" s="60">
        <v>675000000</v>
      </c>
    </row>
    <row r="63" spans="1:4" x14ac:dyDescent="0.2">
      <c r="A63" s="9"/>
      <c r="B63" s="13" t="s">
        <v>87</v>
      </c>
      <c r="C63" s="14">
        <f>SUM(C5:C62)</f>
        <v>2902327380</v>
      </c>
      <c r="D63" s="14">
        <f>SUM(D5:D62)</f>
        <v>2902327380</v>
      </c>
    </row>
    <row r="64" spans="1:4" x14ac:dyDescent="0.2">
      <c r="A64" s="9"/>
      <c r="B64" s="9"/>
      <c r="C64" s="9"/>
      <c r="D64" s="9"/>
    </row>
  </sheetData>
  <sortState xmlns:xlrd2="http://schemas.microsoft.com/office/spreadsheetml/2017/richdata2" ref="B5:C61">
    <sortCondition ref="B5:B61"/>
  </sortState>
  <pageMargins left="0.25" right="0.25" top="0.75" bottom="0.75" header="0.3" footer="0.3"/>
  <pageSetup paperSize="9" scale="51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B68C1-67C9-4A67-80A2-53A8575185F1}">
  <sheetPr>
    <pageSetUpPr fitToPage="1"/>
  </sheetPr>
  <dimension ref="A5:A7"/>
  <sheetViews>
    <sheetView showGridLines="0" workbookViewId="0">
      <selection activeCell="I6" sqref="I6"/>
    </sheetView>
  </sheetViews>
  <sheetFormatPr baseColWidth="10" defaultColWidth="11.42578125" defaultRowHeight="15" x14ac:dyDescent="0.25"/>
  <cols>
    <col min="1" max="1" width="2.140625" customWidth="1"/>
  </cols>
  <sheetData>
    <row r="5" spans="1:1" s="93" customFormat="1" ht="61.5" x14ac:dyDescent="0.9">
      <c r="A5" s="93" t="s">
        <v>247</v>
      </c>
    </row>
    <row r="6" spans="1:1" s="94" customFormat="1" ht="61.5" x14ac:dyDescent="0.9">
      <c r="A6" s="94" t="s">
        <v>248</v>
      </c>
    </row>
    <row r="7" spans="1:1" s="94" customFormat="1" ht="61.5" x14ac:dyDescent="0.9">
      <c r="A7" s="94" t="s">
        <v>251</v>
      </c>
    </row>
  </sheetData>
  <pageMargins left="0.25" right="0.25" top="0.75" bottom="0.75" header="0.3" footer="0.3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B29"/>
  <sheetViews>
    <sheetView showGridLines="0" workbookViewId="0">
      <selection activeCell="B24" sqref="B24"/>
    </sheetView>
  </sheetViews>
  <sheetFormatPr baseColWidth="10" defaultColWidth="9.140625" defaultRowHeight="12.75" x14ac:dyDescent="0.2"/>
  <cols>
    <col min="1" max="1" width="2.140625" style="10" customWidth="1"/>
    <col min="2" max="2" width="167" style="10" bestFit="1" customWidth="1"/>
    <col min="3" max="16384" width="9.140625" style="10"/>
  </cols>
  <sheetData>
    <row r="1" spans="2:2" ht="13.5" thickBot="1" x14ac:dyDescent="0.25">
      <c r="B1" s="1" t="s">
        <v>0</v>
      </c>
    </row>
    <row r="2" spans="2:2" x14ac:dyDescent="0.2">
      <c r="B2" s="25" t="s">
        <v>1</v>
      </c>
    </row>
    <row r="3" spans="2:2" x14ac:dyDescent="0.2">
      <c r="B3" s="39" t="s">
        <v>2</v>
      </c>
    </row>
    <row r="4" spans="2:2" x14ac:dyDescent="0.2">
      <c r="B4" s="39" t="s">
        <v>3</v>
      </c>
    </row>
    <row r="5" spans="2:2" x14ac:dyDescent="0.2">
      <c r="B5" s="40" t="s">
        <v>4</v>
      </c>
    </row>
    <row r="6" spans="2:2" x14ac:dyDescent="0.2">
      <c r="B6" s="40" t="s">
        <v>5</v>
      </c>
    </row>
    <row r="7" spans="2:2" x14ac:dyDescent="0.2">
      <c r="B7" s="40" t="s">
        <v>6</v>
      </c>
    </row>
    <row r="8" spans="2:2" x14ac:dyDescent="0.2">
      <c r="B8" s="40" t="s">
        <v>7</v>
      </c>
    </row>
    <row r="9" spans="2:2" x14ac:dyDescent="0.2">
      <c r="B9" s="40" t="s">
        <v>8</v>
      </c>
    </row>
    <row r="10" spans="2:2" x14ac:dyDescent="0.2">
      <c r="B10" s="42" t="s">
        <v>9</v>
      </c>
    </row>
    <row r="11" spans="2:2" x14ac:dyDescent="0.2">
      <c r="B11" s="42" t="s">
        <v>10</v>
      </c>
    </row>
    <row r="12" spans="2:2" x14ac:dyDescent="0.2">
      <c r="B12" s="40" t="s">
        <v>11</v>
      </c>
    </row>
    <row r="13" spans="2:2" x14ac:dyDescent="0.2">
      <c r="B13" s="42" t="s">
        <v>12</v>
      </c>
    </row>
    <row r="14" spans="2:2" x14ac:dyDescent="0.2">
      <c r="B14" s="45" t="s">
        <v>13</v>
      </c>
    </row>
    <row r="15" spans="2:2" x14ac:dyDescent="0.2">
      <c r="B15" s="45" t="s">
        <v>14</v>
      </c>
    </row>
    <row r="16" spans="2:2" x14ac:dyDescent="0.2">
      <c r="B16" s="45" t="s">
        <v>15</v>
      </c>
    </row>
    <row r="17" spans="2:2" x14ac:dyDescent="0.2">
      <c r="B17" s="45" t="s">
        <v>16</v>
      </c>
    </row>
    <row r="18" spans="2:2" x14ac:dyDescent="0.2">
      <c r="B18" s="39" t="s">
        <v>17</v>
      </c>
    </row>
    <row r="19" spans="2:2" x14ac:dyDescent="0.2">
      <c r="B19" s="40" t="s">
        <v>18</v>
      </c>
    </row>
    <row r="20" spans="2:2" x14ac:dyDescent="0.2">
      <c r="B20" s="39" t="s">
        <v>19</v>
      </c>
    </row>
    <row r="21" spans="2:2" x14ac:dyDescent="0.2">
      <c r="B21" s="40" t="s">
        <v>20</v>
      </c>
    </row>
    <row r="22" spans="2:2" x14ac:dyDescent="0.2">
      <c r="B22" s="40" t="s">
        <v>21</v>
      </c>
    </row>
    <row r="23" spans="2:2" x14ac:dyDescent="0.2">
      <c r="B23" s="39" t="s">
        <v>22</v>
      </c>
    </row>
    <row r="24" spans="2:2" x14ac:dyDescent="0.2">
      <c r="B24" s="40" t="s">
        <v>23</v>
      </c>
    </row>
    <row r="25" spans="2:2" x14ac:dyDescent="0.2">
      <c r="B25" s="39" t="s">
        <v>24</v>
      </c>
    </row>
    <row r="26" spans="2:2" x14ac:dyDescent="0.2">
      <c r="B26" s="40" t="s">
        <v>25</v>
      </c>
    </row>
    <row r="29" spans="2:2" x14ac:dyDescent="0.2">
      <c r="B29" s="23"/>
    </row>
  </sheetData>
  <pageMargins left="0.23622047244094491" right="0.23622047244094491" top="0.74803149606299213" bottom="0.74803149606299213" header="0.31496062992125984" footer="0.31496062992125984"/>
  <pageSetup paperSize="9" scale="81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45893-1C64-4FDA-B869-9763A6ABEF6C}">
  <sheetPr>
    <pageSetUpPr fitToPage="1"/>
  </sheetPr>
  <dimension ref="A1:E115"/>
  <sheetViews>
    <sheetView showGridLines="0" topLeftCell="B1" workbookViewId="0">
      <selection activeCell="D21" sqref="D21"/>
    </sheetView>
  </sheetViews>
  <sheetFormatPr baseColWidth="10" defaultColWidth="11.42578125" defaultRowHeight="14.25" x14ac:dyDescent="0.2"/>
  <cols>
    <col min="1" max="2" width="2.140625" style="31" customWidth="1"/>
    <col min="3" max="3" width="15.85546875" style="31" bestFit="1" customWidth="1"/>
    <col min="4" max="4" width="94.42578125" style="31" bestFit="1" customWidth="1"/>
    <col min="5" max="5" width="7" style="31" bestFit="1" customWidth="1"/>
    <col min="6" max="6" width="14" style="31" bestFit="1" customWidth="1"/>
    <col min="7" max="7" width="11.7109375" style="31" bestFit="1" customWidth="1"/>
    <col min="8" max="8" width="8.140625" style="31" bestFit="1" customWidth="1"/>
    <col min="9" max="9" width="9.28515625" style="31" bestFit="1" customWidth="1"/>
    <col min="10" max="10" width="3.85546875" style="31" bestFit="1" customWidth="1"/>
    <col min="11" max="11" width="12.5703125" style="31" bestFit="1" customWidth="1"/>
    <col min="12" max="12" width="15.5703125" style="31" customWidth="1"/>
    <col min="13" max="13" width="11.7109375" style="31" bestFit="1" customWidth="1"/>
    <col min="14" max="14" width="8.140625" style="31" bestFit="1" customWidth="1"/>
    <col min="15" max="15" width="9.28515625" style="31" bestFit="1" customWidth="1"/>
    <col min="16" max="16" width="3.85546875" style="31" bestFit="1" customWidth="1"/>
    <col min="17" max="17" width="12.5703125" style="31" bestFit="1" customWidth="1"/>
    <col min="18" max="16384" width="11.42578125" style="31"/>
  </cols>
  <sheetData>
    <row r="1" spans="1:5" x14ac:dyDescent="0.2">
      <c r="A1" s="9"/>
      <c r="B1" s="9"/>
      <c r="C1" s="9"/>
      <c r="D1" s="9"/>
      <c r="E1" s="9"/>
    </row>
    <row r="2" spans="1:5" x14ac:dyDescent="0.2">
      <c r="A2" s="9"/>
      <c r="B2" s="9"/>
      <c r="C2" s="24" t="s">
        <v>245</v>
      </c>
    </row>
    <row r="3" spans="1:5" x14ac:dyDescent="0.2">
      <c r="A3" s="9"/>
      <c r="B3" s="9"/>
      <c r="C3" s="17"/>
    </row>
    <row r="4" spans="1:5" x14ac:dyDescent="0.2">
      <c r="A4" s="9"/>
      <c r="B4" s="9"/>
      <c r="C4" s="28" t="s">
        <v>118</v>
      </c>
      <c r="D4" s="28" t="s">
        <v>90</v>
      </c>
      <c r="E4" s="28" t="s">
        <v>145</v>
      </c>
    </row>
    <row r="5" spans="1:5" x14ac:dyDescent="0.2">
      <c r="C5" s="80" t="s">
        <v>146</v>
      </c>
      <c r="D5" s="27" t="s">
        <v>55</v>
      </c>
      <c r="E5" s="82">
        <v>7</v>
      </c>
    </row>
    <row r="6" spans="1:5" x14ac:dyDescent="0.2">
      <c r="C6" s="81"/>
      <c r="D6" s="27" t="s">
        <v>58</v>
      </c>
      <c r="E6" s="83"/>
    </row>
    <row r="7" spans="1:5" x14ac:dyDescent="0.2">
      <c r="C7" s="81"/>
      <c r="D7" s="27" t="s">
        <v>61</v>
      </c>
      <c r="E7" s="83"/>
    </row>
    <row r="8" spans="1:5" x14ac:dyDescent="0.2">
      <c r="C8" s="81"/>
      <c r="D8" s="27" t="s">
        <v>40</v>
      </c>
      <c r="E8" s="83"/>
    </row>
    <row r="9" spans="1:5" x14ac:dyDescent="0.2">
      <c r="C9" s="81"/>
      <c r="D9" s="27" t="s">
        <v>31</v>
      </c>
      <c r="E9" s="83"/>
    </row>
    <row r="10" spans="1:5" x14ac:dyDescent="0.2">
      <c r="C10" s="81"/>
      <c r="D10" s="27" t="s">
        <v>147</v>
      </c>
      <c r="E10" s="83"/>
    </row>
    <row r="11" spans="1:5" x14ac:dyDescent="0.2">
      <c r="C11" s="81"/>
      <c r="D11" s="27" t="s">
        <v>148</v>
      </c>
      <c r="E11" s="83"/>
    </row>
    <row r="12" spans="1:5" ht="14.25" customHeight="1" x14ac:dyDescent="0.2">
      <c r="C12" s="81" t="s">
        <v>149</v>
      </c>
      <c r="D12" s="27" t="s">
        <v>52</v>
      </c>
      <c r="E12" s="82">
        <v>48</v>
      </c>
    </row>
    <row r="13" spans="1:5" ht="14.25" customHeight="1" x14ac:dyDescent="0.2">
      <c r="C13" s="81"/>
      <c r="D13" s="27" t="s">
        <v>93</v>
      </c>
      <c r="E13" s="83"/>
    </row>
    <row r="14" spans="1:5" x14ac:dyDescent="0.2">
      <c r="C14" s="81"/>
      <c r="D14" s="66" t="s">
        <v>79</v>
      </c>
      <c r="E14" s="83"/>
    </row>
    <row r="15" spans="1:5" x14ac:dyDescent="0.2">
      <c r="C15" s="81"/>
      <c r="D15" s="27" t="s">
        <v>85</v>
      </c>
      <c r="E15" s="83"/>
    </row>
    <row r="16" spans="1:5" x14ac:dyDescent="0.2">
      <c r="C16" s="81"/>
      <c r="D16" s="27" t="s">
        <v>71</v>
      </c>
      <c r="E16" s="83"/>
    </row>
    <row r="17" spans="3:5" x14ac:dyDescent="0.2">
      <c r="C17" s="81"/>
      <c r="D17" s="27" t="s">
        <v>63</v>
      </c>
      <c r="E17" s="83"/>
    </row>
    <row r="18" spans="3:5" x14ac:dyDescent="0.2">
      <c r="C18" s="81"/>
      <c r="D18" s="27" t="s">
        <v>105</v>
      </c>
      <c r="E18" s="83"/>
    </row>
    <row r="19" spans="3:5" x14ac:dyDescent="0.2">
      <c r="C19" s="81"/>
      <c r="D19" s="27" t="s">
        <v>96</v>
      </c>
      <c r="E19" s="83"/>
    </row>
    <row r="20" spans="3:5" x14ac:dyDescent="0.2">
      <c r="C20" s="81"/>
      <c r="D20" s="27" t="s">
        <v>150</v>
      </c>
      <c r="E20" s="83"/>
    </row>
    <row r="21" spans="3:5" x14ac:dyDescent="0.2">
      <c r="C21" s="81"/>
      <c r="D21" s="27" t="s">
        <v>38</v>
      </c>
      <c r="E21" s="83"/>
    </row>
    <row r="22" spans="3:5" x14ac:dyDescent="0.2">
      <c r="C22" s="81"/>
      <c r="D22" s="27" t="s">
        <v>39</v>
      </c>
      <c r="E22" s="83"/>
    </row>
    <row r="23" spans="3:5" x14ac:dyDescent="0.2">
      <c r="C23" s="81"/>
      <c r="D23" s="27" t="s">
        <v>94</v>
      </c>
      <c r="E23" s="83"/>
    </row>
    <row r="24" spans="3:5" x14ac:dyDescent="0.2">
      <c r="C24" s="81"/>
      <c r="D24" s="27" t="s">
        <v>99</v>
      </c>
      <c r="E24" s="83"/>
    </row>
    <row r="25" spans="3:5" x14ac:dyDescent="0.2">
      <c r="C25" s="81"/>
      <c r="D25" s="27" t="s">
        <v>41</v>
      </c>
      <c r="E25" s="83"/>
    </row>
    <row r="26" spans="3:5" x14ac:dyDescent="0.2">
      <c r="C26" s="81"/>
      <c r="D26" s="27" t="s">
        <v>84</v>
      </c>
      <c r="E26" s="83"/>
    </row>
    <row r="27" spans="3:5" x14ac:dyDescent="0.2">
      <c r="C27" s="81"/>
      <c r="D27" s="27" t="s">
        <v>104</v>
      </c>
      <c r="E27" s="83"/>
    </row>
    <row r="28" spans="3:5" x14ac:dyDescent="0.2">
      <c r="C28" s="81"/>
      <c r="D28" s="27" t="s">
        <v>151</v>
      </c>
      <c r="E28" s="83"/>
    </row>
    <row r="29" spans="3:5" x14ac:dyDescent="0.2">
      <c r="C29" s="81"/>
      <c r="D29" s="27" t="s">
        <v>152</v>
      </c>
      <c r="E29" s="83"/>
    </row>
    <row r="30" spans="3:5" x14ac:dyDescent="0.2">
      <c r="C30" s="81"/>
      <c r="D30" s="27" t="s">
        <v>153</v>
      </c>
      <c r="E30" s="83"/>
    </row>
    <row r="31" spans="3:5" x14ac:dyDescent="0.2">
      <c r="C31" s="81"/>
      <c r="D31" s="27" t="s">
        <v>154</v>
      </c>
      <c r="E31" s="83"/>
    </row>
    <row r="32" spans="3:5" x14ac:dyDescent="0.2">
      <c r="C32" s="81"/>
      <c r="D32" s="27" t="s">
        <v>155</v>
      </c>
      <c r="E32" s="83"/>
    </row>
    <row r="33" spans="3:5" x14ac:dyDescent="0.2">
      <c r="C33" s="81"/>
      <c r="D33" s="27" t="s">
        <v>156</v>
      </c>
      <c r="E33" s="83"/>
    </row>
    <row r="34" spans="3:5" x14ac:dyDescent="0.2">
      <c r="C34" s="81"/>
      <c r="D34" s="27" t="s">
        <v>157</v>
      </c>
      <c r="E34" s="83"/>
    </row>
    <row r="35" spans="3:5" x14ac:dyDescent="0.2">
      <c r="C35" s="81"/>
      <c r="D35" s="27" t="s">
        <v>158</v>
      </c>
      <c r="E35" s="83"/>
    </row>
    <row r="36" spans="3:5" x14ac:dyDescent="0.2">
      <c r="C36" s="81"/>
      <c r="D36" s="27" t="s">
        <v>159</v>
      </c>
      <c r="E36" s="83"/>
    </row>
    <row r="37" spans="3:5" x14ac:dyDescent="0.2">
      <c r="C37" s="81"/>
      <c r="D37" s="27" t="s">
        <v>160</v>
      </c>
      <c r="E37" s="83"/>
    </row>
    <row r="38" spans="3:5" x14ac:dyDescent="0.2">
      <c r="C38" s="81"/>
      <c r="D38" s="27" t="s">
        <v>161</v>
      </c>
      <c r="E38" s="83"/>
    </row>
    <row r="39" spans="3:5" x14ac:dyDescent="0.2">
      <c r="C39" s="81"/>
      <c r="D39" s="27" t="s">
        <v>162</v>
      </c>
      <c r="E39" s="83"/>
    </row>
    <row r="40" spans="3:5" x14ac:dyDescent="0.2">
      <c r="C40" s="81"/>
      <c r="D40" s="27" t="s">
        <v>163</v>
      </c>
      <c r="E40" s="83"/>
    </row>
    <row r="41" spans="3:5" x14ac:dyDescent="0.2">
      <c r="C41" s="81"/>
      <c r="D41" s="27" t="s">
        <v>164</v>
      </c>
      <c r="E41" s="83"/>
    </row>
    <row r="42" spans="3:5" x14ac:dyDescent="0.2">
      <c r="C42" s="81"/>
      <c r="D42" s="27" t="s">
        <v>165</v>
      </c>
      <c r="E42" s="83"/>
    </row>
    <row r="43" spans="3:5" x14ac:dyDescent="0.2">
      <c r="C43" s="81"/>
      <c r="D43" s="27" t="s">
        <v>166</v>
      </c>
      <c r="E43" s="83"/>
    </row>
    <row r="44" spans="3:5" x14ac:dyDescent="0.2">
      <c r="C44" s="81"/>
      <c r="D44" s="27" t="s">
        <v>167</v>
      </c>
      <c r="E44" s="83"/>
    </row>
    <row r="45" spans="3:5" x14ac:dyDescent="0.2">
      <c r="C45" s="81"/>
      <c r="D45" s="27" t="s">
        <v>168</v>
      </c>
      <c r="E45" s="83"/>
    </row>
    <row r="46" spans="3:5" x14ac:dyDescent="0.2">
      <c r="C46" s="81"/>
      <c r="D46" s="27" t="s">
        <v>169</v>
      </c>
      <c r="E46" s="83"/>
    </row>
    <row r="47" spans="3:5" x14ac:dyDescent="0.2">
      <c r="C47" s="81"/>
      <c r="D47" s="27" t="s">
        <v>170</v>
      </c>
      <c r="E47" s="83"/>
    </row>
    <row r="48" spans="3:5" x14ac:dyDescent="0.2">
      <c r="C48" s="81"/>
      <c r="D48" s="27" t="s">
        <v>171</v>
      </c>
      <c r="E48" s="83"/>
    </row>
    <row r="49" spans="1:5" x14ac:dyDescent="0.2">
      <c r="C49" s="81"/>
      <c r="D49" s="27" t="s">
        <v>172</v>
      </c>
      <c r="E49" s="83"/>
    </row>
    <row r="50" spans="1:5" x14ac:dyDescent="0.2">
      <c r="C50" s="81"/>
      <c r="D50" s="27" t="s">
        <v>173</v>
      </c>
      <c r="E50" s="83"/>
    </row>
    <row r="51" spans="1:5" x14ac:dyDescent="0.2">
      <c r="C51" s="81"/>
      <c r="D51" s="27" t="s">
        <v>174</v>
      </c>
      <c r="E51" s="83"/>
    </row>
    <row r="52" spans="1:5" x14ac:dyDescent="0.2">
      <c r="C52" s="81"/>
      <c r="D52" s="27" t="s">
        <v>175</v>
      </c>
      <c r="E52" s="83"/>
    </row>
    <row r="53" spans="1:5" x14ac:dyDescent="0.2">
      <c r="C53" s="81"/>
      <c r="D53" s="27" t="s">
        <v>176</v>
      </c>
      <c r="E53" s="83"/>
    </row>
    <row r="54" spans="1:5" x14ac:dyDescent="0.2">
      <c r="C54" s="81"/>
      <c r="D54" s="27" t="s">
        <v>177</v>
      </c>
      <c r="E54" s="83"/>
    </row>
    <row r="55" spans="1:5" x14ac:dyDescent="0.2">
      <c r="C55" s="81"/>
      <c r="D55" s="27" t="s">
        <v>178</v>
      </c>
      <c r="E55" s="83"/>
    </row>
    <row r="56" spans="1:5" x14ac:dyDescent="0.2">
      <c r="C56" s="81"/>
      <c r="D56" s="27" t="s">
        <v>179</v>
      </c>
      <c r="E56" s="83"/>
    </row>
    <row r="57" spans="1:5" x14ac:dyDescent="0.2">
      <c r="C57" s="81"/>
      <c r="D57" s="27" t="s">
        <v>180</v>
      </c>
      <c r="E57" s="83"/>
    </row>
    <row r="58" spans="1:5" x14ac:dyDescent="0.2">
      <c r="C58" s="81"/>
      <c r="D58" s="27" t="s">
        <v>181</v>
      </c>
      <c r="E58" s="83"/>
    </row>
    <row r="59" spans="1:5" x14ac:dyDescent="0.2">
      <c r="C59" s="81"/>
      <c r="D59" s="27" t="s">
        <v>109</v>
      </c>
      <c r="E59" s="84"/>
    </row>
    <row r="60" spans="1:5" ht="15" customHeight="1" x14ac:dyDescent="0.2">
      <c r="A60" s="9"/>
      <c r="B60" s="9"/>
      <c r="C60" s="81" t="s">
        <v>182</v>
      </c>
      <c r="D60" s="27" t="s">
        <v>56</v>
      </c>
      <c r="E60" s="87">
        <v>14</v>
      </c>
    </row>
    <row r="61" spans="1:5" x14ac:dyDescent="0.2">
      <c r="A61" s="9"/>
      <c r="B61" s="9"/>
      <c r="C61" s="81"/>
      <c r="D61" s="27" t="s">
        <v>100</v>
      </c>
      <c r="E61" s="88"/>
    </row>
    <row r="62" spans="1:5" x14ac:dyDescent="0.2">
      <c r="A62" s="9"/>
      <c r="B62" s="9"/>
      <c r="C62" s="81"/>
      <c r="D62" s="27" t="s">
        <v>67</v>
      </c>
      <c r="E62" s="88"/>
    </row>
    <row r="63" spans="1:5" x14ac:dyDescent="0.2">
      <c r="A63" s="9"/>
      <c r="B63" s="9"/>
      <c r="C63" s="81"/>
      <c r="D63" s="27" t="s">
        <v>77</v>
      </c>
      <c r="E63" s="88"/>
    </row>
    <row r="64" spans="1:5" x14ac:dyDescent="0.2">
      <c r="A64" s="9"/>
      <c r="B64" s="9"/>
      <c r="C64" s="81"/>
      <c r="D64" s="27" t="s">
        <v>45</v>
      </c>
      <c r="E64" s="88"/>
    </row>
    <row r="65" spans="1:5" x14ac:dyDescent="0.2">
      <c r="A65" s="9"/>
      <c r="B65" s="9"/>
      <c r="C65" s="81"/>
      <c r="D65" s="27" t="s">
        <v>35</v>
      </c>
      <c r="E65" s="88"/>
    </row>
    <row r="66" spans="1:5" x14ac:dyDescent="0.2">
      <c r="A66" s="9"/>
      <c r="B66" s="9"/>
      <c r="C66" s="81"/>
      <c r="D66" s="27" t="s">
        <v>60</v>
      </c>
      <c r="E66" s="88"/>
    </row>
    <row r="67" spans="1:5" x14ac:dyDescent="0.2">
      <c r="A67" s="9"/>
      <c r="B67" s="9"/>
      <c r="C67" s="81"/>
      <c r="D67" s="27" t="s">
        <v>57</v>
      </c>
      <c r="E67" s="88"/>
    </row>
    <row r="68" spans="1:5" x14ac:dyDescent="0.2">
      <c r="A68" s="9"/>
      <c r="B68" s="9"/>
      <c r="C68" s="81"/>
      <c r="D68" s="27" t="s">
        <v>183</v>
      </c>
      <c r="E68" s="88"/>
    </row>
    <row r="69" spans="1:5" x14ac:dyDescent="0.2">
      <c r="A69" s="9"/>
      <c r="B69" s="9"/>
      <c r="C69" s="81"/>
      <c r="D69" s="27" t="s">
        <v>184</v>
      </c>
      <c r="E69" s="88"/>
    </row>
    <row r="70" spans="1:5" x14ac:dyDescent="0.2">
      <c r="A70" s="9"/>
      <c r="B70" s="9"/>
      <c r="C70" s="81"/>
      <c r="D70" s="27" t="s">
        <v>185</v>
      </c>
      <c r="E70" s="88"/>
    </row>
    <row r="71" spans="1:5" x14ac:dyDescent="0.2">
      <c r="A71" s="9"/>
      <c r="B71" s="9"/>
      <c r="C71" s="81"/>
      <c r="D71" s="27" t="s">
        <v>186</v>
      </c>
      <c r="E71" s="88"/>
    </row>
    <row r="72" spans="1:5" x14ac:dyDescent="0.2">
      <c r="A72" s="9"/>
      <c r="B72" s="9"/>
      <c r="C72" s="81"/>
      <c r="D72" s="27" t="s">
        <v>187</v>
      </c>
      <c r="E72" s="88"/>
    </row>
    <row r="73" spans="1:5" x14ac:dyDescent="0.2">
      <c r="A73" s="9"/>
      <c r="B73" s="9"/>
      <c r="C73" s="81"/>
      <c r="D73" s="27" t="s">
        <v>188</v>
      </c>
      <c r="E73" s="89"/>
    </row>
    <row r="74" spans="1:5" ht="14.25" customHeight="1" x14ac:dyDescent="0.2">
      <c r="C74" s="81" t="s">
        <v>189</v>
      </c>
      <c r="D74" s="27" t="s">
        <v>44</v>
      </c>
      <c r="E74" s="82">
        <v>10</v>
      </c>
    </row>
    <row r="75" spans="1:5" ht="14.25" customHeight="1" x14ac:dyDescent="0.2">
      <c r="C75" s="81"/>
      <c r="D75" s="27" t="s">
        <v>49</v>
      </c>
      <c r="E75" s="83"/>
    </row>
    <row r="76" spans="1:5" x14ac:dyDescent="0.2">
      <c r="C76" s="81"/>
      <c r="D76" s="27" t="s">
        <v>82</v>
      </c>
      <c r="E76" s="83"/>
    </row>
    <row r="77" spans="1:5" x14ac:dyDescent="0.2">
      <c r="C77" s="81"/>
      <c r="D77" s="27" t="s">
        <v>59</v>
      </c>
      <c r="E77" s="83"/>
    </row>
    <row r="78" spans="1:5" x14ac:dyDescent="0.2">
      <c r="C78" s="81"/>
      <c r="D78" s="27" t="s">
        <v>60</v>
      </c>
      <c r="E78" s="83"/>
    </row>
    <row r="79" spans="1:5" x14ac:dyDescent="0.2">
      <c r="C79" s="81"/>
      <c r="D79" s="27" t="s">
        <v>68</v>
      </c>
      <c r="E79" s="83"/>
    </row>
    <row r="80" spans="1:5" x14ac:dyDescent="0.2">
      <c r="C80" s="81"/>
      <c r="D80" s="27" t="s">
        <v>190</v>
      </c>
      <c r="E80" s="83"/>
    </row>
    <row r="81" spans="1:5" x14ac:dyDescent="0.2">
      <c r="C81" s="81"/>
      <c r="D81" s="27" t="s">
        <v>191</v>
      </c>
      <c r="E81" s="83"/>
    </row>
    <row r="82" spans="1:5" x14ac:dyDescent="0.2">
      <c r="C82" s="81"/>
      <c r="D82" s="27" t="s">
        <v>192</v>
      </c>
      <c r="E82" s="83"/>
    </row>
    <row r="83" spans="1:5" x14ac:dyDescent="0.2">
      <c r="C83" s="81"/>
      <c r="D83" s="27" t="s">
        <v>193</v>
      </c>
      <c r="E83" s="83"/>
    </row>
    <row r="84" spans="1:5" x14ac:dyDescent="0.2">
      <c r="A84" s="9"/>
      <c r="B84" s="9"/>
      <c r="C84" s="81" t="s">
        <v>194</v>
      </c>
      <c r="D84" s="27" t="s">
        <v>95</v>
      </c>
      <c r="E84" s="82">
        <v>15</v>
      </c>
    </row>
    <row r="85" spans="1:5" x14ac:dyDescent="0.2">
      <c r="A85" s="9"/>
      <c r="B85" s="9"/>
      <c r="C85" s="81"/>
      <c r="D85" s="27" t="s">
        <v>34</v>
      </c>
      <c r="E85" s="83"/>
    </row>
    <row r="86" spans="1:5" x14ac:dyDescent="0.2">
      <c r="A86" s="9"/>
      <c r="B86" s="9"/>
      <c r="C86" s="81"/>
      <c r="D86" s="27" t="s">
        <v>53</v>
      </c>
      <c r="E86" s="83"/>
    </row>
    <row r="87" spans="1:5" x14ac:dyDescent="0.2">
      <c r="C87" s="81"/>
      <c r="D87" s="27" t="s">
        <v>65</v>
      </c>
      <c r="E87" s="83"/>
    </row>
    <row r="88" spans="1:5" x14ac:dyDescent="0.2">
      <c r="C88" s="81"/>
      <c r="D88" s="27" t="s">
        <v>195</v>
      </c>
      <c r="E88" s="83"/>
    </row>
    <row r="89" spans="1:5" x14ac:dyDescent="0.2">
      <c r="C89" s="81"/>
      <c r="D89" s="27" t="s">
        <v>81</v>
      </c>
      <c r="E89" s="83"/>
    </row>
    <row r="90" spans="1:5" x14ac:dyDescent="0.2">
      <c r="C90" s="81"/>
      <c r="D90" s="27" t="s">
        <v>46</v>
      </c>
      <c r="E90" s="83"/>
    </row>
    <row r="91" spans="1:5" x14ac:dyDescent="0.2">
      <c r="C91" s="81"/>
      <c r="D91" s="27" t="s">
        <v>108</v>
      </c>
      <c r="E91" s="83"/>
    </row>
    <row r="92" spans="1:5" x14ac:dyDescent="0.2">
      <c r="C92" s="81"/>
      <c r="D92" s="27" t="s">
        <v>196</v>
      </c>
      <c r="E92" s="83"/>
    </row>
    <row r="93" spans="1:5" x14ac:dyDescent="0.2">
      <c r="C93" s="81"/>
      <c r="D93" s="27" t="s">
        <v>197</v>
      </c>
      <c r="E93" s="83"/>
    </row>
    <row r="94" spans="1:5" x14ac:dyDescent="0.2">
      <c r="C94" s="81"/>
      <c r="D94" s="27" t="s">
        <v>198</v>
      </c>
      <c r="E94" s="83"/>
    </row>
    <row r="95" spans="1:5" x14ac:dyDescent="0.2">
      <c r="C95" s="81"/>
      <c r="D95" s="27" t="s">
        <v>199</v>
      </c>
      <c r="E95" s="83"/>
    </row>
    <row r="96" spans="1:5" x14ac:dyDescent="0.2">
      <c r="C96" s="81"/>
      <c r="D96" s="27" t="s">
        <v>200</v>
      </c>
      <c r="E96" s="83"/>
    </row>
    <row r="97" spans="1:5" x14ac:dyDescent="0.2">
      <c r="C97" s="81"/>
      <c r="D97" s="27" t="s">
        <v>201</v>
      </c>
      <c r="E97" s="83"/>
    </row>
    <row r="98" spans="1:5" x14ac:dyDescent="0.2">
      <c r="C98" s="81"/>
      <c r="D98" s="27" t="s">
        <v>202</v>
      </c>
      <c r="E98" s="83"/>
    </row>
    <row r="99" spans="1:5" x14ac:dyDescent="0.2">
      <c r="C99" s="81" t="s">
        <v>203</v>
      </c>
      <c r="D99" s="47" t="s">
        <v>50</v>
      </c>
      <c r="E99" s="82">
        <v>9</v>
      </c>
    </row>
    <row r="100" spans="1:5" x14ac:dyDescent="0.2">
      <c r="C100" s="81"/>
      <c r="D100" s="47" t="s">
        <v>103</v>
      </c>
      <c r="E100" s="83"/>
    </row>
    <row r="101" spans="1:5" x14ac:dyDescent="0.2">
      <c r="C101" s="81"/>
      <c r="D101" s="47" t="s">
        <v>51</v>
      </c>
      <c r="E101" s="83"/>
    </row>
    <row r="102" spans="1:5" x14ac:dyDescent="0.2">
      <c r="C102" s="81"/>
      <c r="D102" s="47" t="s">
        <v>102</v>
      </c>
      <c r="E102" s="83"/>
    </row>
    <row r="103" spans="1:5" x14ac:dyDescent="0.2">
      <c r="C103" s="81"/>
      <c r="D103" s="47" t="s">
        <v>204</v>
      </c>
      <c r="E103" s="83"/>
    </row>
    <row r="104" spans="1:5" x14ac:dyDescent="0.2">
      <c r="C104" s="81"/>
      <c r="D104" s="47" t="s">
        <v>205</v>
      </c>
      <c r="E104" s="83"/>
    </row>
    <row r="105" spans="1:5" x14ac:dyDescent="0.2">
      <c r="C105" s="81"/>
      <c r="D105" s="47" t="s">
        <v>206</v>
      </c>
      <c r="E105" s="83"/>
    </row>
    <row r="106" spans="1:5" x14ac:dyDescent="0.2">
      <c r="C106" s="81"/>
      <c r="D106" s="47" t="s">
        <v>164</v>
      </c>
      <c r="E106" s="83"/>
    </row>
    <row r="107" spans="1:5" x14ac:dyDescent="0.2">
      <c r="C107" s="81"/>
      <c r="D107" s="47" t="s">
        <v>207</v>
      </c>
      <c r="E107" s="84"/>
    </row>
    <row r="108" spans="1:5" x14ac:dyDescent="0.2">
      <c r="A108" s="9"/>
      <c r="B108" s="9"/>
      <c r="C108" s="81" t="s">
        <v>208</v>
      </c>
      <c r="D108" s="27" t="s">
        <v>98</v>
      </c>
      <c r="E108" s="82">
        <v>7</v>
      </c>
    </row>
    <row r="109" spans="1:5" x14ac:dyDescent="0.2">
      <c r="A109" s="9"/>
      <c r="B109" s="9"/>
      <c r="C109" s="81"/>
      <c r="D109" s="27" t="s">
        <v>97</v>
      </c>
      <c r="E109" s="83"/>
    </row>
    <row r="110" spans="1:5" x14ac:dyDescent="0.2">
      <c r="A110" s="9"/>
      <c r="B110" s="9"/>
      <c r="C110" s="81"/>
      <c r="D110" s="27" t="s">
        <v>101</v>
      </c>
      <c r="E110" s="83"/>
    </row>
    <row r="111" spans="1:5" x14ac:dyDescent="0.2">
      <c r="A111" s="9"/>
      <c r="B111" s="9"/>
      <c r="C111" s="81"/>
      <c r="D111" s="27" t="s">
        <v>33</v>
      </c>
      <c r="E111" s="83"/>
    </row>
    <row r="112" spans="1:5" x14ac:dyDescent="0.2">
      <c r="A112" s="9"/>
      <c r="B112" s="9"/>
      <c r="C112" s="81"/>
      <c r="D112" s="27" t="s">
        <v>60</v>
      </c>
      <c r="E112" s="83"/>
    </row>
    <row r="113" spans="1:5" x14ac:dyDescent="0.2">
      <c r="A113" s="9"/>
      <c r="B113" s="9"/>
      <c r="C113" s="81"/>
      <c r="D113" s="27" t="s">
        <v>69</v>
      </c>
      <c r="E113" s="83"/>
    </row>
    <row r="114" spans="1:5" x14ac:dyDescent="0.2">
      <c r="A114" s="9"/>
      <c r="B114" s="9"/>
      <c r="C114" s="81"/>
      <c r="D114" s="27" t="s">
        <v>209</v>
      </c>
      <c r="E114" s="83"/>
    </row>
    <row r="115" spans="1:5" x14ac:dyDescent="0.2">
      <c r="C115" s="85" t="s">
        <v>210</v>
      </c>
      <c r="D115" s="86"/>
      <c r="E115" s="33">
        <f>SUM(E5:E114)</f>
        <v>110</v>
      </c>
    </row>
  </sheetData>
  <mergeCells count="15">
    <mergeCell ref="C5:C11"/>
    <mergeCell ref="E5:E11"/>
    <mergeCell ref="C12:C59"/>
    <mergeCell ref="E12:E59"/>
    <mergeCell ref="C115:D115"/>
    <mergeCell ref="E60:E73"/>
    <mergeCell ref="E108:E114"/>
    <mergeCell ref="E84:E98"/>
    <mergeCell ref="E74:E83"/>
    <mergeCell ref="E99:E107"/>
    <mergeCell ref="C99:C107"/>
    <mergeCell ref="C60:C73"/>
    <mergeCell ref="C108:C114"/>
    <mergeCell ref="C84:C98"/>
    <mergeCell ref="C74:C83"/>
  </mergeCells>
  <pageMargins left="0.25" right="0.25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9840D-4358-4F13-8492-BFEEA5313B1A}">
  <sheetPr>
    <pageSetUpPr fitToPage="1"/>
  </sheetPr>
  <dimension ref="A1:F21"/>
  <sheetViews>
    <sheetView showGridLines="0" workbookViewId="0">
      <selection activeCell="C18" sqref="C18"/>
    </sheetView>
  </sheetViews>
  <sheetFormatPr baseColWidth="10" defaultColWidth="11.42578125" defaultRowHeight="14.25" x14ac:dyDescent="0.2"/>
  <cols>
    <col min="1" max="1" width="2.140625" style="31" customWidth="1"/>
    <col min="2" max="2" width="47" style="31" customWidth="1"/>
    <col min="3" max="3" width="14.85546875" style="31" bestFit="1" customWidth="1"/>
    <col min="4" max="4" width="5.7109375" style="31" bestFit="1" customWidth="1"/>
    <col min="5" max="5" width="14" style="31" bestFit="1" customWidth="1"/>
    <col min="6" max="6" width="11.7109375" style="31" bestFit="1" customWidth="1"/>
    <col min="7" max="7" width="8.140625" style="31" bestFit="1" customWidth="1"/>
    <col min="8" max="8" width="9.28515625" style="31" bestFit="1" customWidth="1"/>
    <col min="9" max="9" width="3.85546875" style="31" bestFit="1" customWidth="1"/>
    <col min="10" max="10" width="12.5703125" style="31" bestFit="1" customWidth="1"/>
    <col min="11" max="11" width="15.5703125" style="31" customWidth="1"/>
    <col min="12" max="12" width="11.7109375" style="31" bestFit="1" customWidth="1"/>
    <col min="13" max="13" width="8.140625" style="31" bestFit="1" customWidth="1"/>
    <col min="14" max="14" width="9.28515625" style="31" bestFit="1" customWidth="1"/>
    <col min="15" max="15" width="3.85546875" style="31" bestFit="1" customWidth="1"/>
    <col min="16" max="16" width="12.5703125" style="31" bestFit="1" customWidth="1"/>
    <col min="17" max="16384" width="11.42578125" style="31"/>
  </cols>
  <sheetData>
    <row r="1" spans="1:4" x14ac:dyDescent="0.2">
      <c r="A1" s="9"/>
      <c r="B1" s="9"/>
      <c r="C1" s="9"/>
      <c r="D1" s="9"/>
    </row>
    <row r="2" spans="1:4" x14ac:dyDescent="0.2">
      <c r="A2" s="9"/>
      <c r="B2" s="24" t="s">
        <v>246</v>
      </c>
    </row>
    <row r="3" spans="1:4" x14ac:dyDescent="0.2">
      <c r="A3" s="9"/>
      <c r="B3" s="17"/>
    </row>
    <row r="4" spans="1:4" x14ac:dyDescent="0.2">
      <c r="A4" s="9"/>
      <c r="B4" s="28" t="s">
        <v>118</v>
      </c>
      <c r="C4" s="34" t="s">
        <v>211</v>
      </c>
      <c r="D4" s="28" t="s">
        <v>145</v>
      </c>
    </row>
    <row r="5" spans="1:4" ht="15" customHeight="1" x14ac:dyDescent="0.2">
      <c r="A5" s="9"/>
      <c r="B5" s="81" t="s">
        <v>130</v>
      </c>
      <c r="C5" s="35" t="s">
        <v>212</v>
      </c>
      <c r="D5" s="32">
        <v>8</v>
      </c>
    </row>
    <row r="6" spans="1:4" x14ac:dyDescent="0.2">
      <c r="A6" s="9"/>
      <c r="B6" s="81"/>
      <c r="C6" s="35" t="s">
        <v>213</v>
      </c>
      <c r="D6" s="32">
        <v>6</v>
      </c>
    </row>
    <row r="7" spans="1:4" x14ac:dyDescent="0.2">
      <c r="A7" s="9"/>
      <c r="B7" s="81" t="s">
        <v>131</v>
      </c>
      <c r="C7" s="35" t="s">
        <v>212</v>
      </c>
      <c r="D7" s="37">
        <v>7</v>
      </c>
    </row>
    <row r="8" spans="1:4" x14ac:dyDescent="0.2">
      <c r="A8" s="9"/>
      <c r="B8" s="81"/>
      <c r="C8" s="35" t="s">
        <v>213</v>
      </c>
      <c r="D8" s="37">
        <v>0</v>
      </c>
    </row>
    <row r="9" spans="1:4" x14ac:dyDescent="0.2">
      <c r="A9" s="9"/>
      <c r="B9" s="81" t="s">
        <v>126</v>
      </c>
      <c r="C9" s="35" t="s">
        <v>212</v>
      </c>
      <c r="D9" s="37">
        <v>8</v>
      </c>
    </row>
    <row r="10" spans="1:4" x14ac:dyDescent="0.2">
      <c r="A10" s="9"/>
      <c r="B10" s="81"/>
      <c r="C10" s="35" t="s">
        <v>213</v>
      </c>
      <c r="D10" s="37">
        <v>7</v>
      </c>
    </row>
    <row r="11" spans="1:4" ht="14.25" customHeight="1" x14ac:dyDescent="0.2">
      <c r="B11" s="81" t="s">
        <v>125</v>
      </c>
      <c r="C11" s="35" t="s">
        <v>212</v>
      </c>
      <c r="D11" s="37">
        <v>7</v>
      </c>
    </row>
    <row r="12" spans="1:4" ht="14.25" customHeight="1" x14ac:dyDescent="0.2">
      <c r="B12" s="81"/>
      <c r="C12" s="35" t="s">
        <v>213</v>
      </c>
      <c r="D12" s="37">
        <v>3</v>
      </c>
    </row>
    <row r="13" spans="1:4" ht="16.5" customHeight="1" x14ac:dyDescent="0.2">
      <c r="B13" s="81" t="s">
        <v>128</v>
      </c>
      <c r="C13" s="35" t="s">
        <v>212</v>
      </c>
      <c r="D13" s="37">
        <v>4</v>
      </c>
    </row>
    <row r="14" spans="1:4" x14ac:dyDescent="0.2">
      <c r="B14" s="81"/>
      <c r="C14" s="35" t="s">
        <v>213</v>
      </c>
      <c r="D14" s="37">
        <v>5</v>
      </c>
    </row>
    <row r="15" spans="1:4" x14ac:dyDescent="0.2">
      <c r="B15" s="81" t="s">
        <v>129</v>
      </c>
      <c r="C15" s="35" t="s">
        <v>212</v>
      </c>
      <c r="D15" s="37">
        <v>5</v>
      </c>
    </row>
    <row r="16" spans="1:4" x14ac:dyDescent="0.2">
      <c r="B16" s="81"/>
      <c r="C16" s="35" t="s">
        <v>213</v>
      </c>
      <c r="D16" s="37">
        <v>2</v>
      </c>
    </row>
    <row r="17" spans="2:6" x14ac:dyDescent="0.2">
      <c r="B17" s="81" t="s">
        <v>127</v>
      </c>
      <c r="C17" s="35" t="s">
        <v>212</v>
      </c>
      <c r="D17" s="37">
        <v>18</v>
      </c>
    </row>
    <row r="18" spans="2:6" x14ac:dyDescent="0.2">
      <c r="B18" s="81"/>
      <c r="C18" s="35" t="s">
        <v>213</v>
      </c>
      <c r="D18" s="37">
        <v>30</v>
      </c>
    </row>
    <row r="19" spans="2:6" x14ac:dyDescent="0.2">
      <c r="B19" s="91" t="s">
        <v>214</v>
      </c>
      <c r="C19" s="91"/>
      <c r="D19" s="33">
        <f>SUM(D5,D7,D9,D11,D13,D15,D17)</f>
        <v>57</v>
      </c>
    </row>
    <row r="20" spans="2:6" x14ac:dyDescent="0.2">
      <c r="B20" s="91" t="s">
        <v>215</v>
      </c>
      <c r="C20" s="91"/>
      <c r="D20" s="33">
        <f>SUM(D6,D8,D10,D12,D14,D16,D18)</f>
        <v>53</v>
      </c>
    </row>
    <row r="21" spans="2:6" x14ac:dyDescent="0.2">
      <c r="B21" s="90" t="s">
        <v>210</v>
      </c>
      <c r="C21" s="90"/>
      <c r="D21" s="33">
        <f>SUM(D5:D18)</f>
        <v>110</v>
      </c>
      <c r="F21" s="36"/>
    </row>
  </sheetData>
  <mergeCells count="10">
    <mergeCell ref="B21:C21"/>
    <mergeCell ref="B19:C19"/>
    <mergeCell ref="B20:C20"/>
    <mergeCell ref="B5:B6"/>
    <mergeCell ref="B7:B8"/>
    <mergeCell ref="B9:B10"/>
    <mergeCell ref="B11:B12"/>
    <mergeCell ref="B13:B14"/>
    <mergeCell ref="B15:B16"/>
    <mergeCell ref="B17:B18"/>
  </mergeCells>
  <pageMargins left="0.25" right="0.25" top="0.75" bottom="0.75" header="0.3" footer="0.3"/>
  <pageSetup paperSize="9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015B5-D4EA-4F11-9FE1-5403494F47CF}">
  <sheetPr>
    <pageSetUpPr fitToPage="1"/>
  </sheetPr>
  <dimension ref="A5:A7"/>
  <sheetViews>
    <sheetView showGridLines="0" workbookViewId="0">
      <selection activeCell="H8" sqref="H8"/>
    </sheetView>
  </sheetViews>
  <sheetFormatPr baseColWidth="10" defaultColWidth="11.42578125" defaultRowHeight="15" x14ac:dyDescent="0.25"/>
  <cols>
    <col min="1" max="1" width="2.140625" customWidth="1"/>
  </cols>
  <sheetData>
    <row r="5" spans="1:1" s="93" customFormat="1" ht="61.5" x14ac:dyDescent="0.9">
      <c r="A5" s="93" t="s">
        <v>247</v>
      </c>
    </row>
    <row r="6" spans="1:1" s="94" customFormat="1" ht="61.5" x14ac:dyDescent="0.9">
      <c r="A6" s="94" t="s">
        <v>248</v>
      </c>
    </row>
    <row r="7" spans="1:1" s="94" customFormat="1" ht="61.5" x14ac:dyDescent="0.9">
      <c r="A7" s="94" t="s">
        <v>252</v>
      </c>
    </row>
  </sheetData>
  <pageMargins left="0.25" right="0.25" top="0.75" bottom="0.75" header="0.3" footer="0.3"/>
  <pageSetup paperSize="9" scale="78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F4B0E-29AA-4B0C-97C0-25E740B202CB}">
  <sheetPr>
    <tabColor theme="2"/>
    <pageSetUpPr fitToPage="1"/>
  </sheetPr>
  <dimension ref="A1:E55"/>
  <sheetViews>
    <sheetView showGridLines="0" workbookViewId="0">
      <selection activeCell="D2" sqref="D2"/>
    </sheetView>
  </sheetViews>
  <sheetFormatPr baseColWidth="10" defaultColWidth="11.42578125" defaultRowHeight="14.25" x14ac:dyDescent="0.2"/>
  <cols>
    <col min="1" max="1" width="2.140625" style="31" customWidth="1"/>
    <col min="2" max="2" width="21.5703125" style="31" customWidth="1"/>
    <col min="3" max="3" width="68.5703125" style="31" customWidth="1"/>
    <col min="4" max="4" width="12.28515625" style="31" bestFit="1" customWidth="1"/>
    <col min="5" max="5" width="68.85546875" style="31" bestFit="1" customWidth="1"/>
    <col min="6" max="16384" width="11.42578125" style="31"/>
  </cols>
  <sheetData>
    <row r="1" spans="1:5" x14ac:dyDescent="0.2">
      <c r="A1" s="9"/>
      <c r="B1" s="9"/>
      <c r="C1" s="9"/>
    </row>
    <row r="2" spans="1:5" x14ac:dyDescent="0.2">
      <c r="A2" s="9"/>
      <c r="B2" s="24" t="s">
        <v>216</v>
      </c>
      <c r="C2" s="9"/>
    </row>
    <row r="3" spans="1:5" x14ac:dyDescent="0.2">
      <c r="A3" s="9"/>
      <c r="B3" s="9"/>
      <c r="C3" s="9"/>
    </row>
    <row r="4" spans="1:5" ht="28.5" customHeight="1" x14ac:dyDescent="0.2">
      <c r="A4" s="3"/>
      <c r="B4" s="67" t="s">
        <v>217</v>
      </c>
      <c r="C4" s="68" t="s">
        <v>218</v>
      </c>
      <c r="D4" s="68" t="s">
        <v>219</v>
      </c>
    </row>
    <row r="5" spans="1:5" x14ac:dyDescent="0.2">
      <c r="A5" s="3"/>
      <c r="B5" s="69" t="s">
        <v>220</v>
      </c>
      <c r="C5" s="70" t="s">
        <v>106</v>
      </c>
      <c r="D5" s="73">
        <v>500000</v>
      </c>
      <c r="E5" s="52"/>
    </row>
    <row r="6" spans="1:5" x14ac:dyDescent="0.2">
      <c r="A6" s="9"/>
      <c r="B6" s="69" t="s">
        <v>220</v>
      </c>
      <c r="C6" s="70" t="s">
        <v>30</v>
      </c>
      <c r="D6" s="73">
        <v>130000000</v>
      </c>
    </row>
    <row r="7" spans="1:5" x14ac:dyDescent="0.2">
      <c r="A7" s="9"/>
      <c r="B7" s="69" t="s">
        <v>220</v>
      </c>
      <c r="C7" s="70" t="s">
        <v>94</v>
      </c>
      <c r="D7" s="73">
        <v>65000</v>
      </c>
    </row>
    <row r="8" spans="1:5" x14ac:dyDescent="0.2">
      <c r="A8" s="9"/>
      <c r="B8" s="69" t="s">
        <v>220</v>
      </c>
      <c r="C8" s="70" t="s">
        <v>71</v>
      </c>
      <c r="D8" s="74">
        <v>250000</v>
      </c>
    </row>
    <row r="9" spans="1:5" x14ac:dyDescent="0.2">
      <c r="A9" s="9"/>
      <c r="B9" s="69" t="s">
        <v>220</v>
      </c>
      <c r="C9" s="70" t="s">
        <v>31</v>
      </c>
      <c r="D9" s="73">
        <v>12000000</v>
      </c>
    </row>
    <row r="10" spans="1:5" x14ac:dyDescent="0.2">
      <c r="A10" s="9"/>
      <c r="B10" s="69" t="s">
        <v>220</v>
      </c>
      <c r="C10" s="70" t="s">
        <v>67</v>
      </c>
      <c r="D10" s="73">
        <v>600000</v>
      </c>
    </row>
    <row r="11" spans="1:5" x14ac:dyDescent="0.2">
      <c r="A11" s="9"/>
      <c r="B11" s="69" t="s">
        <v>220</v>
      </c>
      <c r="C11" s="70" t="s">
        <v>34</v>
      </c>
      <c r="D11" s="73">
        <v>85000000</v>
      </c>
      <c r="E11" s="24"/>
    </row>
    <row r="12" spans="1:5" x14ac:dyDescent="0.2">
      <c r="A12" s="9"/>
      <c r="B12" s="69" t="s">
        <v>220</v>
      </c>
      <c r="C12" s="70" t="s">
        <v>35</v>
      </c>
      <c r="D12" s="73">
        <v>26000000</v>
      </c>
    </row>
    <row r="13" spans="1:5" x14ac:dyDescent="0.2">
      <c r="A13" s="9"/>
      <c r="B13" s="69" t="s">
        <v>220</v>
      </c>
      <c r="C13" s="70" t="s">
        <v>95</v>
      </c>
      <c r="D13" s="73">
        <v>4000000</v>
      </c>
    </row>
    <row r="14" spans="1:5" x14ac:dyDescent="0.2">
      <c r="A14" s="9"/>
      <c r="B14" s="69" t="s">
        <v>220</v>
      </c>
      <c r="C14" s="70" t="s">
        <v>37</v>
      </c>
      <c r="D14" s="73">
        <v>4000000</v>
      </c>
    </row>
    <row r="15" spans="1:5" x14ac:dyDescent="0.2">
      <c r="A15" s="9"/>
      <c r="B15" s="69" t="s">
        <v>220</v>
      </c>
      <c r="C15" s="70" t="s">
        <v>38</v>
      </c>
      <c r="D15" s="73">
        <v>9000000</v>
      </c>
    </row>
    <row r="16" spans="1:5" x14ac:dyDescent="0.2">
      <c r="A16" s="9"/>
      <c r="B16" s="69" t="s">
        <v>220</v>
      </c>
      <c r="C16" s="70" t="s">
        <v>39</v>
      </c>
      <c r="D16" s="73">
        <v>9700000</v>
      </c>
    </row>
    <row r="17" spans="1:4" x14ac:dyDescent="0.2">
      <c r="A17" s="9"/>
      <c r="B17" s="69" t="s">
        <v>220</v>
      </c>
      <c r="C17" s="70" t="s">
        <v>221</v>
      </c>
      <c r="D17" s="73">
        <v>150000</v>
      </c>
    </row>
    <row r="18" spans="1:4" x14ac:dyDescent="0.2">
      <c r="A18" s="9"/>
      <c r="B18" s="69" t="s">
        <v>220</v>
      </c>
      <c r="C18" s="70" t="s">
        <v>40</v>
      </c>
      <c r="D18" s="73">
        <v>6500000</v>
      </c>
    </row>
    <row r="19" spans="1:4" x14ac:dyDescent="0.2">
      <c r="A19" s="9"/>
      <c r="B19" s="69" t="s">
        <v>220</v>
      </c>
      <c r="C19" s="70" t="s">
        <v>41</v>
      </c>
      <c r="D19" s="73">
        <v>6500000</v>
      </c>
    </row>
    <row r="20" spans="1:4" x14ac:dyDescent="0.2">
      <c r="A20" s="9"/>
      <c r="B20" s="69" t="s">
        <v>220</v>
      </c>
      <c r="C20" s="70" t="s">
        <v>63</v>
      </c>
      <c r="D20" s="73">
        <v>1500000</v>
      </c>
    </row>
    <row r="21" spans="1:4" x14ac:dyDescent="0.2">
      <c r="A21" s="9"/>
      <c r="B21" s="69" t="s">
        <v>220</v>
      </c>
      <c r="C21" s="70" t="s">
        <v>42</v>
      </c>
      <c r="D21" s="73">
        <v>7500000</v>
      </c>
    </row>
    <row r="22" spans="1:4" x14ac:dyDescent="0.2">
      <c r="A22" s="9"/>
      <c r="B22" s="69" t="s">
        <v>220</v>
      </c>
      <c r="C22" s="70" t="s">
        <v>97</v>
      </c>
      <c r="D22" s="73">
        <v>6500000</v>
      </c>
    </row>
    <row r="23" spans="1:4" x14ac:dyDescent="0.2">
      <c r="A23" s="9"/>
      <c r="B23" s="69" t="s">
        <v>220</v>
      </c>
      <c r="C23" s="70" t="s">
        <v>98</v>
      </c>
      <c r="D23" s="73">
        <v>5500000</v>
      </c>
    </row>
    <row r="24" spans="1:4" x14ac:dyDescent="0.2">
      <c r="A24" s="9"/>
      <c r="B24" s="69" t="s">
        <v>220</v>
      </c>
      <c r="C24" s="70" t="s">
        <v>44</v>
      </c>
      <c r="D24" s="73">
        <v>100600000</v>
      </c>
    </row>
    <row r="25" spans="1:4" x14ac:dyDescent="0.2">
      <c r="A25" s="9"/>
      <c r="B25" s="69" t="s">
        <v>220</v>
      </c>
      <c r="C25" s="70" t="s">
        <v>45</v>
      </c>
      <c r="D25" s="73">
        <v>2000000</v>
      </c>
    </row>
    <row r="26" spans="1:4" x14ac:dyDescent="0.2">
      <c r="A26" s="9"/>
      <c r="B26" s="69" t="s">
        <v>220</v>
      </c>
      <c r="C26" s="70" t="s">
        <v>99</v>
      </c>
      <c r="D26" s="73">
        <v>3600000</v>
      </c>
    </row>
    <row r="27" spans="1:4" x14ac:dyDescent="0.2">
      <c r="A27" s="9"/>
      <c r="B27" s="69" t="s">
        <v>220</v>
      </c>
      <c r="C27" s="70" t="s">
        <v>32</v>
      </c>
      <c r="D27" s="73">
        <v>28000000</v>
      </c>
    </row>
    <row r="28" spans="1:4" x14ac:dyDescent="0.2">
      <c r="A28" s="9"/>
      <c r="B28" s="69" t="s">
        <v>220</v>
      </c>
      <c r="C28" s="70" t="s">
        <v>222</v>
      </c>
      <c r="D28" s="73">
        <v>2500000</v>
      </c>
    </row>
    <row r="29" spans="1:4" x14ac:dyDescent="0.2">
      <c r="A29" s="9"/>
      <c r="B29" s="69" t="s">
        <v>220</v>
      </c>
      <c r="C29" s="70" t="s">
        <v>33</v>
      </c>
      <c r="D29" s="73">
        <v>20000000</v>
      </c>
    </row>
    <row r="30" spans="1:4" x14ac:dyDescent="0.2">
      <c r="A30" s="9"/>
      <c r="B30" s="69" t="s">
        <v>220</v>
      </c>
      <c r="C30" s="70" t="s">
        <v>46</v>
      </c>
      <c r="D30" s="73">
        <v>38500000</v>
      </c>
    </row>
    <row r="31" spans="1:4" x14ac:dyDescent="0.2">
      <c r="A31" s="9"/>
      <c r="B31" s="69" t="s">
        <v>220</v>
      </c>
      <c r="C31" s="70" t="s">
        <v>51</v>
      </c>
      <c r="D31" s="73">
        <v>28000000</v>
      </c>
    </row>
    <row r="32" spans="1:4" x14ac:dyDescent="0.2">
      <c r="A32" s="9"/>
      <c r="B32" s="69" t="s">
        <v>220</v>
      </c>
      <c r="C32" s="70" t="s">
        <v>68</v>
      </c>
      <c r="D32" s="73">
        <v>3500000</v>
      </c>
    </row>
    <row r="33" spans="1:4" x14ac:dyDescent="0.2">
      <c r="A33" s="9"/>
      <c r="B33" s="69" t="s">
        <v>220</v>
      </c>
      <c r="C33" s="70" t="s">
        <v>104</v>
      </c>
      <c r="D33" s="73">
        <v>190000</v>
      </c>
    </row>
    <row r="34" spans="1:4" x14ac:dyDescent="0.2">
      <c r="A34" s="9"/>
      <c r="B34" s="69" t="s">
        <v>220</v>
      </c>
      <c r="C34" s="70" t="s">
        <v>47</v>
      </c>
      <c r="D34" s="73">
        <v>3500000</v>
      </c>
    </row>
    <row r="35" spans="1:4" x14ac:dyDescent="0.2">
      <c r="A35" s="9"/>
      <c r="B35" s="69" t="s">
        <v>220</v>
      </c>
      <c r="C35" s="70" t="s">
        <v>59</v>
      </c>
      <c r="D35" s="73">
        <v>35000000</v>
      </c>
    </row>
    <row r="36" spans="1:4" x14ac:dyDescent="0.2">
      <c r="A36" s="9"/>
      <c r="B36" s="69" t="s">
        <v>220</v>
      </c>
      <c r="C36" s="70" t="s">
        <v>48</v>
      </c>
      <c r="D36" s="73">
        <v>7500000</v>
      </c>
    </row>
    <row r="37" spans="1:4" x14ac:dyDescent="0.2">
      <c r="A37" s="9"/>
      <c r="B37" s="69" t="s">
        <v>220</v>
      </c>
      <c r="C37" s="70" t="s">
        <v>49</v>
      </c>
      <c r="D37" s="73">
        <v>34000000</v>
      </c>
    </row>
    <row r="38" spans="1:4" x14ac:dyDescent="0.2">
      <c r="A38" s="9"/>
      <c r="B38" s="69" t="s">
        <v>220</v>
      </c>
      <c r="C38" s="70" t="s">
        <v>50</v>
      </c>
      <c r="D38" s="73">
        <v>15500000</v>
      </c>
    </row>
    <row r="39" spans="1:4" x14ac:dyDescent="0.2">
      <c r="A39" s="9"/>
      <c r="B39" s="69" t="s">
        <v>220</v>
      </c>
      <c r="C39" s="70" t="s">
        <v>74</v>
      </c>
      <c r="D39" s="73">
        <v>300000</v>
      </c>
    </row>
    <row r="40" spans="1:4" x14ac:dyDescent="0.2">
      <c r="A40" s="9"/>
      <c r="B40" s="69" t="s">
        <v>220</v>
      </c>
      <c r="C40" s="70" t="s">
        <v>52</v>
      </c>
      <c r="D40" s="73">
        <v>14000000</v>
      </c>
    </row>
    <row r="41" spans="1:4" x14ac:dyDescent="0.2">
      <c r="A41" s="9"/>
      <c r="B41" s="69" t="s">
        <v>220</v>
      </c>
      <c r="C41" s="70" t="s">
        <v>53</v>
      </c>
      <c r="D41" s="73">
        <v>33000000</v>
      </c>
    </row>
    <row r="42" spans="1:4" x14ac:dyDescent="0.2">
      <c r="A42" s="9"/>
      <c r="B42" s="69" t="s">
        <v>220</v>
      </c>
      <c r="C42" s="70" t="s">
        <v>223</v>
      </c>
      <c r="D42" s="73">
        <v>5000000</v>
      </c>
    </row>
    <row r="43" spans="1:4" x14ac:dyDescent="0.2">
      <c r="A43" s="9"/>
      <c r="B43" s="69" t="s">
        <v>220</v>
      </c>
      <c r="C43" s="70" t="s">
        <v>54</v>
      </c>
      <c r="D43" s="73">
        <v>40000000</v>
      </c>
    </row>
    <row r="44" spans="1:4" x14ac:dyDescent="0.2">
      <c r="A44" s="9"/>
      <c r="B44" s="69" t="s">
        <v>220</v>
      </c>
      <c r="C44" s="70" t="s">
        <v>55</v>
      </c>
      <c r="D44" s="73">
        <v>14000000</v>
      </c>
    </row>
    <row r="45" spans="1:4" x14ac:dyDescent="0.2">
      <c r="A45" s="9"/>
      <c r="B45" s="69" t="s">
        <v>220</v>
      </c>
      <c r="C45" s="70" t="s">
        <v>56</v>
      </c>
      <c r="D45" s="73">
        <v>19000000</v>
      </c>
    </row>
    <row r="46" spans="1:4" x14ac:dyDescent="0.2">
      <c r="A46" s="9"/>
      <c r="B46" s="69" t="s">
        <v>220</v>
      </c>
      <c r="C46" s="70" t="s">
        <v>57</v>
      </c>
      <c r="D46" s="73">
        <v>30000000</v>
      </c>
    </row>
    <row r="47" spans="1:4" x14ac:dyDescent="0.2">
      <c r="A47" s="9"/>
      <c r="B47" s="69" t="s">
        <v>220</v>
      </c>
      <c r="C47" s="70" t="s">
        <v>58</v>
      </c>
      <c r="D47" s="73">
        <v>9500000</v>
      </c>
    </row>
    <row r="48" spans="1:4" x14ac:dyDescent="0.2">
      <c r="A48" s="9"/>
      <c r="B48" s="69" t="s">
        <v>220</v>
      </c>
      <c r="C48" s="70" t="s">
        <v>224</v>
      </c>
      <c r="D48" s="73">
        <v>600000</v>
      </c>
    </row>
    <row r="49" spans="1:4" x14ac:dyDescent="0.2">
      <c r="A49" s="9"/>
      <c r="B49" s="69" t="s">
        <v>220</v>
      </c>
      <c r="C49" s="70" t="s">
        <v>64</v>
      </c>
      <c r="D49" s="73">
        <v>2100000</v>
      </c>
    </row>
    <row r="50" spans="1:4" x14ac:dyDescent="0.2">
      <c r="A50" s="9"/>
      <c r="B50" s="69" t="s">
        <v>220</v>
      </c>
      <c r="C50" s="70" t="s">
        <v>61</v>
      </c>
      <c r="D50" s="73">
        <v>51000000</v>
      </c>
    </row>
    <row r="51" spans="1:4" x14ac:dyDescent="0.2">
      <c r="A51" s="9"/>
      <c r="B51" s="69" t="s">
        <v>220</v>
      </c>
      <c r="C51" s="70" t="s">
        <v>65</v>
      </c>
      <c r="D51" s="73">
        <v>4100000</v>
      </c>
    </row>
    <row r="52" spans="1:4" x14ac:dyDescent="0.2">
      <c r="A52" s="9"/>
      <c r="B52" s="69" t="s">
        <v>220</v>
      </c>
      <c r="C52" s="70" t="s">
        <v>84</v>
      </c>
      <c r="D52" s="73">
        <v>135000</v>
      </c>
    </row>
    <row r="53" spans="1:4" x14ac:dyDescent="0.2">
      <c r="A53" s="9"/>
      <c r="B53" s="71" t="s">
        <v>220</v>
      </c>
      <c r="C53" s="72" t="s">
        <v>225</v>
      </c>
      <c r="D53" s="75">
        <v>20000000</v>
      </c>
    </row>
    <row r="54" spans="1:4" ht="30" customHeight="1" x14ac:dyDescent="0.2">
      <c r="A54" s="9"/>
      <c r="B54" s="92" t="s">
        <v>226</v>
      </c>
      <c r="C54" s="92"/>
      <c r="D54" s="76">
        <f>SUM(D5:D53)</f>
        <v>880390000</v>
      </c>
    </row>
    <row r="55" spans="1:4" x14ac:dyDescent="0.2">
      <c r="A55" s="9"/>
      <c r="B55" s="9"/>
      <c r="C55" s="9"/>
    </row>
  </sheetData>
  <sortState xmlns:xlrd2="http://schemas.microsoft.com/office/spreadsheetml/2017/richdata2" ref="B5:C52">
    <sortCondition ref="B5:B52"/>
  </sortState>
  <mergeCells count="1">
    <mergeCell ref="B54:C54"/>
  </mergeCells>
  <pageMargins left="0.25" right="0.25" top="0.75" bottom="0.75" header="0.3" footer="0.3"/>
  <pageSetup paperSize="9" scale="58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2F43D-E794-489E-98EB-B0CA38B768C1}">
  <sheetPr>
    <pageSetUpPr fitToPage="1"/>
  </sheetPr>
  <dimension ref="A5:A7"/>
  <sheetViews>
    <sheetView showGridLines="0" workbookViewId="0">
      <selection activeCell="A5" sqref="A5:XFD7"/>
    </sheetView>
  </sheetViews>
  <sheetFormatPr baseColWidth="10" defaultColWidth="11.42578125" defaultRowHeight="15" x14ac:dyDescent="0.25"/>
  <cols>
    <col min="1" max="1" width="2.140625" customWidth="1"/>
  </cols>
  <sheetData>
    <row r="5" spans="1:1" s="93" customFormat="1" ht="61.5" x14ac:dyDescent="0.9">
      <c r="A5" s="93" t="s">
        <v>247</v>
      </c>
    </row>
    <row r="6" spans="1:1" s="94" customFormat="1" ht="61.5" x14ac:dyDescent="0.9">
      <c r="A6" s="94" t="s">
        <v>248</v>
      </c>
    </row>
    <row r="7" spans="1:1" s="94" customFormat="1" ht="61.5" x14ac:dyDescent="0.9">
      <c r="A7" s="94" t="s">
        <v>253</v>
      </c>
    </row>
  </sheetData>
  <pageMargins left="0.25" right="0.25" top="0.75" bottom="0.75" header="0.3" footer="0.3"/>
  <pageSetup paperSize="9" scale="78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D8668-BA79-4B2A-AE37-9AA9BC0DE462}">
  <sheetPr>
    <tabColor theme="2"/>
    <pageSetUpPr fitToPage="1"/>
  </sheetPr>
  <dimension ref="B2:C12"/>
  <sheetViews>
    <sheetView showGridLines="0" workbookViewId="0">
      <selection activeCell="F10" sqref="F10"/>
    </sheetView>
  </sheetViews>
  <sheetFormatPr baseColWidth="10" defaultColWidth="11.42578125" defaultRowHeight="14.25" x14ac:dyDescent="0.2"/>
  <cols>
    <col min="1" max="1" width="2.140625" style="31" customWidth="1"/>
    <col min="2" max="2" width="13.85546875" style="31" bestFit="1" customWidth="1"/>
    <col min="3" max="3" width="16.140625" style="31" bestFit="1" customWidth="1"/>
    <col min="4" max="16384" width="11.42578125" style="31"/>
  </cols>
  <sheetData>
    <row r="2" spans="2:3" x14ac:dyDescent="0.2">
      <c r="B2" s="24" t="s">
        <v>227</v>
      </c>
    </row>
    <row r="4" spans="2:3" x14ac:dyDescent="0.2">
      <c r="B4" s="13" t="s">
        <v>118</v>
      </c>
      <c r="C4" s="13" t="s">
        <v>228</v>
      </c>
    </row>
    <row r="5" spans="2:3" x14ac:dyDescent="0.2">
      <c r="B5" s="11" t="s">
        <v>125</v>
      </c>
      <c r="C5" s="77">
        <v>22</v>
      </c>
    </row>
    <row r="6" spans="2:3" x14ac:dyDescent="0.2">
      <c r="B6" s="11" t="s">
        <v>126</v>
      </c>
      <c r="C6" s="78">
        <v>73</v>
      </c>
    </row>
    <row r="7" spans="2:3" x14ac:dyDescent="0.2">
      <c r="B7" s="11" t="s">
        <v>127</v>
      </c>
      <c r="C7" s="78">
        <v>52</v>
      </c>
    </row>
    <row r="8" spans="2:3" x14ac:dyDescent="0.2">
      <c r="B8" s="11" t="s">
        <v>128</v>
      </c>
      <c r="C8" s="78">
        <v>19</v>
      </c>
    </row>
    <row r="9" spans="2:3" x14ac:dyDescent="0.2">
      <c r="B9" s="11" t="s">
        <v>129</v>
      </c>
      <c r="C9" s="78">
        <v>14</v>
      </c>
    </row>
    <row r="10" spans="2:3" x14ac:dyDescent="0.2">
      <c r="B10" s="11" t="s">
        <v>130</v>
      </c>
      <c r="C10" s="78">
        <v>35</v>
      </c>
    </row>
    <row r="11" spans="2:3" x14ac:dyDescent="0.2">
      <c r="B11" s="11" t="s">
        <v>131</v>
      </c>
      <c r="C11" s="78">
        <v>8</v>
      </c>
    </row>
    <row r="12" spans="2:3" x14ac:dyDescent="0.2">
      <c r="B12" s="38" t="s">
        <v>229</v>
      </c>
      <c r="C12" s="79">
        <v>223</v>
      </c>
    </row>
  </sheetData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0D1CF-1007-4AB7-A33C-273E8F6D29FA}">
  <sheetPr>
    <pageSetUpPr fitToPage="1"/>
  </sheetPr>
  <dimension ref="A5:A7"/>
  <sheetViews>
    <sheetView showGridLines="0" topLeftCell="A4" workbookViewId="0">
      <selection activeCell="C6" sqref="C6"/>
    </sheetView>
  </sheetViews>
  <sheetFormatPr baseColWidth="10" defaultColWidth="11.42578125" defaultRowHeight="15" x14ac:dyDescent="0.25"/>
  <cols>
    <col min="1" max="1" width="2.140625" customWidth="1"/>
  </cols>
  <sheetData>
    <row r="5" spans="1:1" ht="61.5" x14ac:dyDescent="0.9">
      <c r="A5" s="93" t="s">
        <v>247</v>
      </c>
    </row>
    <row r="6" spans="1:1" ht="61.5" x14ac:dyDescent="0.9">
      <c r="A6" s="94" t="s">
        <v>248</v>
      </c>
    </row>
    <row r="7" spans="1:1" ht="61.5" x14ac:dyDescent="0.9">
      <c r="A7" s="94" t="s">
        <v>249</v>
      </c>
    </row>
  </sheetData>
  <pageMargins left="0.25" right="0.25" top="0.75" bottom="0.75" header="0.3" footer="0.3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3E982-E186-447F-8A8A-F76EDD6123A9}">
  <sheetPr>
    <pageSetUpPr fitToPage="1"/>
  </sheetPr>
  <dimension ref="B2:D62"/>
  <sheetViews>
    <sheetView showGridLines="0" workbookViewId="0">
      <selection activeCell="B3" sqref="B3"/>
    </sheetView>
  </sheetViews>
  <sheetFormatPr baseColWidth="10" defaultColWidth="11.42578125" defaultRowHeight="14.25" x14ac:dyDescent="0.2"/>
  <cols>
    <col min="1" max="1" width="2.140625" style="31" customWidth="1"/>
    <col min="2" max="2" width="60" style="31" customWidth="1"/>
    <col min="3" max="4" width="12.7109375" style="31" bestFit="1" customWidth="1"/>
    <col min="5" max="16384" width="11.42578125" style="31"/>
  </cols>
  <sheetData>
    <row r="2" spans="2:4" x14ac:dyDescent="0.2">
      <c r="B2" s="8" t="s">
        <v>26</v>
      </c>
    </row>
    <row r="3" spans="2:4" x14ac:dyDescent="0.2">
      <c r="B3" s="2"/>
    </row>
    <row r="4" spans="2:4" ht="36" x14ac:dyDescent="0.2">
      <c r="B4" s="4" t="s">
        <v>27</v>
      </c>
      <c r="C4" s="4" t="s">
        <v>28</v>
      </c>
      <c r="D4" s="4" t="s">
        <v>29</v>
      </c>
    </row>
    <row r="5" spans="2:4" x14ac:dyDescent="0.2">
      <c r="B5" s="48" t="s">
        <v>30</v>
      </c>
      <c r="C5" s="60">
        <v>10000000</v>
      </c>
      <c r="D5" s="60">
        <v>10000000</v>
      </c>
    </row>
    <row r="6" spans="2:4" x14ac:dyDescent="0.2">
      <c r="B6" s="48" t="s">
        <v>31</v>
      </c>
      <c r="C6" s="60">
        <v>10000000</v>
      </c>
      <c r="D6" s="60">
        <v>10000000</v>
      </c>
    </row>
    <row r="7" spans="2:4" x14ac:dyDescent="0.2">
      <c r="B7" s="49" t="s">
        <v>32</v>
      </c>
      <c r="C7" s="60">
        <v>10000000</v>
      </c>
      <c r="D7" s="60">
        <v>10000000</v>
      </c>
    </row>
    <row r="8" spans="2:4" x14ac:dyDescent="0.2">
      <c r="B8" s="48" t="s">
        <v>33</v>
      </c>
      <c r="C8" s="60">
        <v>10000000</v>
      </c>
      <c r="D8" s="60">
        <v>10000000</v>
      </c>
    </row>
    <row r="9" spans="2:4" x14ac:dyDescent="0.2">
      <c r="B9" s="48" t="s">
        <v>34</v>
      </c>
      <c r="C9" s="60">
        <v>10000000</v>
      </c>
      <c r="D9" s="60">
        <v>10000000</v>
      </c>
    </row>
    <row r="10" spans="2:4" x14ac:dyDescent="0.2">
      <c r="B10" s="48" t="s">
        <v>35</v>
      </c>
      <c r="C10" s="60">
        <v>10000000</v>
      </c>
      <c r="D10" s="60">
        <v>10000000</v>
      </c>
    </row>
    <row r="11" spans="2:4" x14ac:dyDescent="0.2">
      <c r="B11" s="48" t="s">
        <v>36</v>
      </c>
      <c r="C11" s="60">
        <v>10000000</v>
      </c>
      <c r="D11" s="60">
        <v>10000000</v>
      </c>
    </row>
    <row r="12" spans="2:4" x14ac:dyDescent="0.2">
      <c r="B12" s="48" t="s">
        <v>37</v>
      </c>
      <c r="C12" s="60">
        <v>10000000</v>
      </c>
      <c r="D12" s="60">
        <v>10000000</v>
      </c>
    </row>
    <row r="13" spans="2:4" x14ac:dyDescent="0.2">
      <c r="B13" s="48" t="s">
        <v>38</v>
      </c>
      <c r="C13" s="60">
        <v>10000000</v>
      </c>
      <c r="D13" s="60">
        <v>10000000</v>
      </c>
    </row>
    <row r="14" spans="2:4" x14ac:dyDescent="0.2">
      <c r="B14" s="48" t="s">
        <v>39</v>
      </c>
      <c r="C14" s="60">
        <v>10000000</v>
      </c>
      <c r="D14" s="60">
        <v>10000000</v>
      </c>
    </row>
    <row r="15" spans="2:4" x14ac:dyDescent="0.2">
      <c r="B15" s="48" t="s">
        <v>40</v>
      </c>
      <c r="C15" s="60">
        <v>10000000</v>
      </c>
      <c r="D15" s="60">
        <v>10000000</v>
      </c>
    </row>
    <row r="16" spans="2:4" x14ac:dyDescent="0.2">
      <c r="B16" s="48" t="s">
        <v>41</v>
      </c>
      <c r="C16" s="60">
        <v>10000000</v>
      </c>
      <c r="D16" s="60">
        <v>10000000</v>
      </c>
    </row>
    <row r="17" spans="2:4" x14ac:dyDescent="0.2">
      <c r="B17" s="48" t="s">
        <v>42</v>
      </c>
      <c r="C17" s="60">
        <v>10000000</v>
      </c>
      <c r="D17" s="60">
        <v>10000000</v>
      </c>
    </row>
    <row r="18" spans="2:4" x14ac:dyDescent="0.2">
      <c r="B18" s="49" t="s">
        <v>43</v>
      </c>
      <c r="C18" s="60">
        <v>10000000</v>
      </c>
      <c r="D18" s="60">
        <v>10000000</v>
      </c>
    </row>
    <row r="19" spans="2:4" x14ac:dyDescent="0.2">
      <c r="B19" s="48" t="s">
        <v>44</v>
      </c>
      <c r="C19" s="60">
        <v>10000000</v>
      </c>
      <c r="D19" s="60">
        <v>10000000</v>
      </c>
    </row>
    <row r="20" spans="2:4" x14ac:dyDescent="0.2">
      <c r="B20" s="48" t="s">
        <v>45</v>
      </c>
      <c r="C20" s="60">
        <v>10000000</v>
      </c>
      <c r="D20" s="60">
        <v>10000000</v>
      </c>
    </row>
    <row r="21" spans="2:4" x14ac:dyDescent="0.2">
      <c r="B21" s="48" t="s">
        <v>46</v>
      </c>
      <c r="C21" s="60">
        <v>10000000</v>
      </c>
      <c r="D21" s="60">
        <v>10000000</v>
      </c>
    </row>
    <row r="22" spans="2:4" x14ac:dyDescent="0.2">
      <c r="B22" s="48" t="s">
        <v>47</v>
      </c>
      <c r="C22" s="60">
        <v>10000000</v>
      </c>
      <c r="D22" s="60">
        <v>10000000</v>
      </c>
    </row>
    <row r="23" spans="2:4" x14ac:dyDescent="0.2">
      <c r="B23" s="48" t="s">
        <v>48</v>
      </c>
      <c r="C23" s="60">
        <v>10000000</v>
      </c>
      <c r="D23" s="60">
        <v>10000000</v>
      </c>
    </row>
    <row r="24" spans="2:4" x14ac:dyDescent="0.2">
      <c r="B24" s="48" t="s">
        <v>49</v>
      </c>
      <c r="C24" s="60">
        <v>10000000</v>
      </c>
      <c r="D24" s="60">
        <v>10000000</v>
      </c>
    </row>
    <row r="25" spans="2:4" x14ac:dyDescent="0.2">
      <c r="B25" s="48" t="s">
        <v>50</v>
      </c>
      <c r="C25" s="60">
        <v>10000000</v>
      </c>
      <c r="D25" s="60">
        <v>10000000</v>
      </c>
    </row>
    <row r="26" spans="2:4" x14ac:dyDescent="0.2">
      <c r="B26" s="48" t="s">
        <v>51</v>
      </c>
      <c r="C26" s="60">
        <v>10000000</v>
      </c>
      <c r="D26" s="60">
        <v>10000000</v>
      </c>
    </row>
    <row r="27" spans="2:4" x14ac:dyDescent="0.2">
      <c r="B27" s="48" t="s">
        <v>52</v>
      </c>
      <c r="C27" s="60">
        <v>10000000</v>
      </c>
      <c r="D27" s="60">
        <v>10000000</v>
      </c>
    </row>
    <row r="28" spans="2:4" x14ac:dyDescent="0.2">
      <c r="B28" s="48" t="s">
        <v>53</v>
      </c>
      <c r="C28" s="60">
        <v>10000000</v>
      </c>
      <c r="D28" s="60">
        <v>10000000</v>
      </c>
    </row>
    <row r="29" spans="2:4" x14ac:dyDescent="0.2">
      <c r="B29" s="48" t="s">
        <v>54</v>
      </c>
      <c r="C29" s="60">
        <v>10000000</v>
      </c>
      <c r="D29" s="60">
        <v>10000000</v>
      </c>
    </row>
    <row r="30" spans="2:4" x14ac:dyDescent="0.2">
      <c r="B30" s="48" t="s">
        <v>55</v>
      </c>
      <c r="C30" s="60">
        <v>10000000</v>
      </c>
      <c r="D30" s="60">
        <v>10000000</v>
      </c>
    </row>
    <row r="31" spans="2:4" x14ac:dyDescent="0.2">
      <c r="B31" s="48" t="s">
        <v>56</v>
      </c>
      <c r="C31" s="60">
        <v>10000000</v>
      </c>
      <c r="D31" s="60">
        <v>10000000</v>
      </c>
    </row>
    <row r="32" spans="2:4" x14ac:dyDescent="0.2">
      <c r="B32" s="48" t="s">
        <v>57</v>
      </c>
      <c r="C32" s="60">
        <v>10000000</v>
      </c>
      <c r="D32" s="60">
        <v>10000000</v>
      </c>
    </row>
    <row r="33" spans="2:4" x14ac:dyDescent="0.2">
      <c r="B33" s="48" t="s">
        <v>58</v>
      </c>
      <c r="C33" s="60">
        <v>10000000</v>
      </c>
      <c r="D33" s="60">
        <v>10000000</v>
      </c>
    </row>
    <row r="34" spans="2:4" x14ac:dyDescent="0.2">
      <c r="B34" s="48" t="s">
        <v>59</v>
      </c>
      <c r="C34" s="60">
        <v>10000000</v>
      </c>
      <c r="D34" s="60">
        <v>10000000</v>
      </c>
    </row>
    <row r="35" spans="2:4" x14ac:dyDescent="0.2">
      <c r="B35" s="48" t="s">
        <v>60</v>
      </c>
      <c r="C35" s="60">
        <v>10000000</v>
      </c>
      <c r="D35" s="60">
        <v>10000000</v>
      </c>
    </row>
    <row r="36" spans="2:4" x14ac:dyDescent="0.2">
      <c r="B36" s="48" t="s">
        <v>61</v>
      </c>
      <c r="C36" s="60">
        <v>10000000</v>
      </c>
      <c r="D36" s="60">
        <v>10000000</v>
      </c>
    </row>
    <row r="37" spans="2:4" x14ac:dyDescent="0.2">
      <c r="B37" s="48" t="s">
        <v>62</v>
      </c>
      <c r="C37" s="60">
        <v>10000000</v>
      </c>
      <c r="D37" s="60">
        <v>10000000</v>
      </c>
    </row>
    <row r="38" spans="2:4" x14ac:dyDescent="0.2">
      <c r="B38" s="48" t="s">
        <v>63</v>
      </c>
      <c r="C38" s="60">
        <v>10000000</v>
      </c>
      <c r="D38" s="60">
        <v>10000000</v>
      </c>
    </row>
    <row r="39" spans="2:4" x14ac:dyDescent="0.2">
      <c r="B39" s="48" t="s">
        <v>64</v>
      </c>
      <c r="C39" s="60">
        <v>10000000</v>
      </c>
      <c r="D39" s="60">
        <v>10000000</v>
      </c>
    </row>
    <row r="40" spans="2:4" x14ac:dyDescent="0.2">
      <c r="B40" s="48" t="s">
        <v>65</v>
      </c>
      <c r="C40" s="60">
        <v>10000000</v>
      </c>
      <c r="D40" s="60">
        <v>10000000</v>
      </c>
    </row>
    <row r="41" spans="2:4" x14ac:dyDescent="0.2">
      <c r="B41" s="48" t="s">
        <v>66</v>
      </c>
      <c r="C41" s="60">
        <v>10000000</v>
      </c>
      <c r="D41" s="60">
        <v>10000000</v>
      </c>
    </row>
    <row r="42" spans="2:4" x14ac:dyDescent="0.2">
      <c r="B42" s="48" t="s">
        <v>67</v>
      </c>
      <c r="C42" s="60">
        <v>10000000</v>
      </c>
      <c r="D42" s="60">
        <v>10000000</v>
      </c>
    </row>
    <row r="43" spans="2:4" x14ac:dyDescent="0.2">
      <c r="B43" s="49" t="s">
        <v>68</v>
      </c>
      <c r="C43" s="60">
        <v>10000000</v>
      </c>
      <c r="D43" s="60">
        <v>10000000</v>
      </c>
    </row>
    <row r="44" spans="2:4" x14ac:dyDescent="0.2">
      <c r="B44" s="48" t="s">
        <v>69</v>
      </c>
      <c r="C44" s="60">
        <v>10000000</v>
      </c>
      <c r="D44" s="60">
        <v>10000000</v>
      </c>
    </row>
    <row r="45" spans="2:4" x14ac:dyDescent="0.2">
      <c r="B45" s="48" t="s">
        <v>70</v>
      </c>
      <c r="C45" s="60">
        <v>10000000</v>
      </c>
      <c r="D45" s="60">
        <v>10000000</v>
      </c>
    </row>
    <row r="46" spans="2:4" x14ac:dyDescent="0.2">
      <c r="B46" s="48" t="s">
        <v>71</v>
      </c>
      <c r="C46" s="60">
        <v>10000000</v>
      </c>
      <c r="D46" s="60">
        <v>10000000</v>
      </c>
    </row>
    <row r="47" spans="2:4" x14ac:dyDescent="0.2">
      <c r="B47" s="48" t="s">
        <v>72</v>
      </c>
      <c r="C47" s="60">
        <v>10000000</v>
      </c>
      <c r="D47" s="60">
        <v>10000000</v>
      </c>
    </row>
    <row r="48" spans="2:4" x14ac:dyDescent="0.2">
      <c r="B48" s="48" t="s">
        <v>73</v>
      </c>
      <c r="C48" s="60">
        <v>10000000</v>
      </c>
      <c r="D48" s="60">
        <v>10000000</v>
      </c>
    </row>
    <row r="49" spans="2:4" x14ac:dyDescent="0.2">
      <c r="B49" s="48" t="s">
        <v>74</v>
      </c>
      <c r="C49" s="60">
        <v>10000000</v>
      </c>
      <c r="D49" s="60">
        <v>10000000</v>
      </c>
    </row>
    <row r="50" spans="2:4" x14ac:dyDescent="0.2">
      <c r="B50" s="48" t="s">
        <v>75</v>
      </c>
      <c r="C50" s="60">
        <v>10000000</v>
      </c>
      <c r="D50" s="60">
        <v>10000000</v>
      </c>
    </row>
    <row r="51" spans="2:4" x14ac:dyDescent="0.2">
      <c r="B51" s="48" t="s">
        <v>76</v>
      </c>
      <c r="C51" s="60">
        <v>10000000</v>
      </c>
      <c r="D51" s="60">
        <v>10000000</v>
      </c>
    </row>
    <row r="52" spans="2:4" x14ac:dyDescent="0.2">
      <c r="B52" s="48" t="s">
        <v>77</v>
      </c>
      <c r="C52" s="60">
        <v>10000000</v>
      </c>
      <c r="D52" s="60">
        <v>10000000</v>
      </c>
    </row>
    <row r="53" spans="2:4" x14ac:dyDescent="0.2">
      <c r="B53" s="48" t="s">
        <v>78</v>
      </c>
      <c r="C53" s="60">
        <v>10000000</v>
      </c>
      <c r="D53" s="60">
        <v>10000000</v>
      </c>
    </row>
    <row r="54" spans="2:4" x14ac:dyDescent="0.2">
      <c r="B54" s="48" t="s">
        <v>79</v>
      </c>
      <c r="C54" s="60">
        <v>10000000</v>
      </c>
      <c r="D54" s="60">
        <v>10000000</v>
      </c>
    </row>
    <row r="55" spans="2:4" x14ac:dyDescent="0.2">
      <c r="B55" s="48" t="s">
        <v>80</v>
      </c>
      <c r="C55" s="60">
        <v>10000000</v>
      </c>
      <c r="D55" s="60">
        <v>10000000</v>
      </c>
    </row>
    <row r="56" spans="2:4" x14ac:dyDescent="0.2">
      <c r="B56" s="48" t="s">
        <v>81</v>
      </c>
      <c r="C56" s="60">
        <v>10000000</v>
      </c>
      <c r="D56" s="60">
        <v>10000000</v>
      </c>
    </row>
    <row r="57" spans="2:4" x14ac:dyDescent="0.2">
      <c r="B57" s="48" t="s">
        <v>82</v>
      </c>
      <c r="C57" s="60">
        <v>10000000</v>
      </c>
      <c r="D57" s="60">
        <v>10000000</v>
      </c>
    </row>
    <row r="58" spans="2:4" x14ac:dyDescent="0.2">
      <c r="B58" s="48" t="s">
        <v>105</v>
      </c>
      <c r="C58" s="60">
        <v>10000000</v>
      </c>
      <c r="D58" s="60">
        <v>10000000</v>
      </c>
    </row>
    <row r="59" spans="2:4" x14ac:dyDescent="0.2">
      <c r="B59" s="48" t="s">
        <v>84</v>
      </c>
      <c r="C59" s="60">
        <v>10000000</v>
      </c>
      <c r="D59" s="60">
        <v>10000000</v>
      </c>
    </row>
    <row r="60" spans="2:4" x14ac:dyDescent="0.2">
      <c r="B60" s="48" t="s">
        <v>238</v>
      </c>
      <c r="C60" s="60">
        <v>10000000</v>
      </c>
      <c r="D60" s="60">
        <v>10000000</v>
      </c>
    </row>
    <row r="61" spans="2:4" x14ac:dyDescent="0.2">
      <c r="B61" s="48" t="s">
        <v>86</v>
      </c>
      <c r="C61" s="60">
        <v>10000000</v>
      </c>
      <c r="D61" s="60">
        <v>10000000</v>
      </c>
    </row>
    <row r="62" spans="2:4" ht="15.75" customHeight="1" x14ac:dyDescent="0.2">
      <c r="B62" s="5" t="s">
        <v>87</v>
      </c>
      <c r="C62" s="7">
        <f>SUM(C5:C61)</f>
        <v>570000000</v>
      </c>
      <c r="D62" s="7">
        <f>SUM(D5:D61)</f>
        <v>570000000</v>
      </c>
    </row>
  </sheetData>
  <sortState xmlns:xlrd2="http://schemas.microsoft.com/office/spreadsheetml/2017/richdata2" ref="B5:B18">
    <sortCondition ref="B5:B18"/>
  </sortState>
  <pageMargins left="0.25" right="0.25" top="0.75" bottom="0.75" header="0.3" footer="0.3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878D7-0D58-4685-BDBE-390D34B86DB8}">
  <sheetPr>
    <pageSetUpPr fitToPage="1"/>
  </sheetPr>
  <dimension ref="B2:C62"/>
  <sheetViews>
    <sheetView showGridLines="0" workbookViewId="0">
      <selection activeCell="E3" sqref="E3"/>
    </sheetView>
  </sheetViews>
  <sheetFormatPr baseColWidth="10" defaultColWidth="11.42578125" defaultRowHeight="14.25" x14ac:dyDescent="0.2"/>
  <cols>
    <col min="1" max="1" width="2.140625" style="31" customWidth="1"/>
    <col min="2" max="2" width="63" style="31" customWidth="1"/>
    <col min="3" max="3" width="17.140625" style="31" bestFit="1" customWidth="1"/>
    <col min="4" max="16384" width="11.42578125" style="31"/>
  </cols>
  <sheetData>
    <row r="2" spans="2:3" x14ac:dyDescent="0.2">
      <c r="B2" s="8" t="s">
        <v>88</v>
      </c>
    </row>
    <row r="3" spans="2:3" x14ac:dyDescent="0.2">
      <c r="B3" s="2"/>
    </row>
    <row r="4" spans="2:3" ht="24" x14ac:dyDescent="0.2">
      <c r="B4" s="4" t="s">
        <v>27</v>
      </c>
      <c r="C4" s="4" t="s">
        <v>28</v>
      </c>
    </row>
    <row r="5" spans="2:3" x14ac:dyDescent="0.2">
      <c r="B5" s="48" t="s">
        <v>30</v>
      </c>
      <c r="C5" s="61">
        <v>8000000</v>
      </c>
    </row>
    <row r="6" spans="2:3" x14ac:dyDescent="0.2">
      <c r="B6" s="48" t="s">
        <v>31</v>
      </c>
      <c r="C6" s="61">
        <v>8000000</v>
      </c>
    </row>
    <row r="7" spans="2:3" x14ac:dyDescent="0.2">
      <c r="B7" s="49" t="s">
        <v>32</v>
      </c>
      <c r="C7" s="61">
        <v>8000000</v>
      </c>
    </row>
    <row r="8" spans="2:3" x14ac:dyDescent="0.2">
      <c r="B8" s="48" t="s">
        <v>33</v>
      </c>
      <c r="C8" s="61">
        <v>8000000</v>
      </c>
    </row>
    <row r="9" spans="2:3" x14ac:dyDescent="0.2">
      <c r="B9" s="48" t="s">
        <v>34</v>
      </c>
      <c r="C9" s="61">
        <v>8000000</v>
      </c>
    </row>
    <row r="10" spans="2:3" x14ac:dyDescent="0.2">
      <c r="B10" s="48" t="s">
        <v>35</v>
      </c>
      <c r="C10" s="61">
        <v>8000000</v>
      </c>
    </row>
    <row r="11" spans="2:3" x14ac:dyDescent="0.2">
      <c r="B11" s="48" t="s">
        <v>36</v>
      </c>
      <c r="C11" s="61">
        <v>8000000</v>
      </c>
    </row>
    <row r="12" spans="2:3" x14ac:dyDescent="0.2">
      <c r="B12" s="48" t="s">
        <v>37</v>
      </c>
      <c r="C12" s="61">
        <v>8000000</v>
      </c>
    </row>
    <row r="13" spans="2:3" x14ac:dyDescent="0.2">
      <c r="B13" s="48" t="s">
        <v>38</v>
      </c>
      <c r="C13" s="61">
        <v>8000000</v>
      </c>
    </row>
    <row r="14" spans="2:3" x14ac:dyDescent="0.2">
      <c r="B14" s="48" t="s">
        <v>39</v>
      </c>
      <c r="C14" s="61">
        <v>8000000</v>
      </c>
    </row>
    <row r="15" spans="2:3" x14ac:dyDescent="0.2">
      <c r="B15" s="48" t="s">
        <v>40</v>
      </c>
      <c r="C15" s="61">
        <v>8000000</v>
      </c>
    </row>
    <row r="16" spans="2:3" x14ac:dyDescent="0.2">
      <c r="B16" s="48" t="s">
        <v>41</v>
      </c>
      <c r="C16" s="61">
        <v>8000000</v>
      </c>
    </row>
    <row r="17" spans="2:3" x14ac:dyDescent="0.2">
      <c r="B17" s="48" t="s">
        <v>42</v>
      </c>
      <c r="C17" s="61">
        <v>8000000</v>
      </c>
    </row>
    <row r="18" spans="2:3" x14ac:dyDescent="0.2">
      <c r="B18" s="49" t="s">
        <v>43</v>
      </c>
      <c r="C18" s="61">
        <v>8000000</v>
      </c>
    </row>
    <row r="19" spans="2:3" x14ac:dyDescent="0.2">
      <c r="B19" s="48" t="s">
        <v>44</v>
      </c>
      <c r="C19" s="61">
        <v>8000000</v>
      </c>
    </row>
    <row r="20" spans="2:3" x14ac:dyDescent="0.2">
      <c r="B20" s="48" t="s">
        <v>45</v>
      </c>
      <c r="C20" s="61">
        <v>8000000</v>
      </c>
    </row>
    <row r="21" spans="2:3" x14ac:dyDescent="0.2">
      <c r="B21" s="48" t="s">
        <v>46</v>
      </c>
      <c r="C21" s="61">
        <v>8000000</v>
      </c>
    </row>
    <row r="22" spans="2:3" x14ac:dyDescent="0.2">
      <c r="B22" s="48" t="s">
        <v>47</v>
      </c>
      <c r="C22" s="61">
        <v>8000000</v>
      </c>
    </row>
    <row r="23" spans="2:3" x14ac:dyDescent="0.2">
      <c r="B23" s="48" t="s">
        <v>48</v>
      </c>
      <c r="C23" s="61">
        <v>8000000</v>
      </c>
    </row>
    <row r="24" spans="2:3" x14ac:dyDescent="0.2">
      <c r="B24" s="48" t="s">
        <v>49</v>
      </c>
      <c r="C24" s="61">
        <v>8000000</v>
      </c>
    </row>
    <row r="25" spans="2:3" x14ac:dyDescent="0.2">
      <c r="B25" s="48" t="s">
        <v>50</v>
      </c>
      <c r="C25" s="61">
        <v>8000000</v>
      </c>
    </row>
    <row r="26" spans="2:3" x14ac:dyDescent="0.2">
      <c r="B26" s="48" t="s">
        <v>51</v>
      </c>
      <c r="C26" s="61">
        <v>8000000</v>
      </c>
    </row>
    <row r="27" spans="2:3" x14ac:dyDescent="0.2">
      <c r="B27" s="48" t="s">
        <v>52</v>
      </c>
      <c r="C27" s="61">
        <v>8000000</v>
      </c>
    </row>
    <row r="28" spans="2:3" x14ac:dyDescent="0.2">
      <c r="B28" s="48" t="s">
        <v>53</v>
      </c>
      <c r="C28" s="61">
        <v>8000000</v>
      </c>
    </row>
    <row r="29" spans="2:3" x14ac:dyDescent="0.2">
      <c r="B29" s="48" t="s">
        <v>54</v>
      </c>
      <c r="C29" s="61">
        <v>8000000</v>
      </c>
    </row>
    <row r="30" spans="2:3" x14ac:dyDescent="0.2">
      <c r="B30" s="48" t="s">
        <v>55</v>
      </c>
      <c r="C30" s="61">
        <v>8000000</v>
      </c>
    </row>
    <row r="31" spans="2:3" x14ac:dyDescent="0.2">
      <c r="B31" s="48" t="s">
        <v>56</v>
      </c>
      <c r="C31" s="61">
        <v>8000000</v>
      </c>
    </row>
    <row r="32" spans="2:3" x14ac:dyDescent="0.2">
      <c r="B32" s="48" t="s">
        <v>57</v>
      </c>
      <c r="C32" s="61">
        <v>8000000</v>
      </c>
    </row>
    <row r="33" spans="2:3" x14ac:dyDescent="0.2">
      <c r="B33" s="48" t="s">
        <v>58</v>
      </c>
      <c r="C33" s="61">
        <v>8000000</v>
      </c>
    </row>
    <row r="34" spans="2:3" x14ac:dyDescent="0.2">
      <c r="B34" s="48" t="s">
        <v>59</v>
      </c>
      <c r="C34" s="61">
        <v>8000000</v>
      </c>
    </row>
    <row r="35" spans="2:3" x14ac:dyDescent="0.2">
      <c r="B35" s="48" t="s">
        <v>60</v>
      </c>
      <c r="C35" s="61">
        <v>8000000</v>
      </c>
    </row>
    <row r="36" spans="2:3" x14ac:dyDescent="0.2">
      <c r="B36" s="48" t="s">
        <v>61</v>
      </c>
      <c r="C36" s="61">
        <v>8000000</v>
      </c>
    </row>
    <row r="37" spans="2:3" x14ac:dyDescent="0.2">
      <c r="B37" s="48" t="s">
        <v>62</v>
      </c>
      <c r="C37" s="61">
        <v>8000000</v>
      </c>
    </row>
    <row r="38" spans="2:3" x14ac:dyDescent="0.2">
      <c r="B38" s="48" t="s">
        <v>63</v>
      </c>
      <c r="C38" s="61">
        <v>8000000</v>
      </c>
    </row>
    <row r="39" spans="2:3" x14ac:dyDescent="0.2">
      <c r="B39" s="48" t="s">
        <v>64</v>
      </c>
      <c r="C39" s="61">
        <v>8000000</v>
      </c>
    </row>
    <row r="40" spans="2:3" x14ac:dyDescent="0.2">
      <c r="B40" s="48" t="s">
        <v>65</v>
      </c>
      <c r="C40" s="61">
        <v>8000000</v>
      </c>
    </row>
    <row r="41" spans="2:3" x14ac:dyDescent="0.2">
      <c r="B41" s="48" t="s">
        <v>66</v>
      </c>
      <c r="C41" s="61">
        <v>8000000</v>
      </c>
    </row>
    <row r="42" spans="2:3" x14ac:dyDescent="0.2">
      <c r="B42" s="48" t="s">
        <v>67</v>
      </c>
      <c r="C42" s="61">
        <v>8000000</v>
      </c>
    </row>
    <row r="43" spans="2:3" x14ac:dyDescent="0.2">
      <c r="B43" s="49" t="s">
        <v>68</v>
      </c>
      <c r="C43" s="61">
        <v>8000000</v>
      </c>
    </row>
    <row r="44" spans="2:3" x14ac:dyDescent="0.2">
      <c r="B44" s="48" t="s">
        <v>69</v>
      </c>
      <c r="C44" s="61">
        <v>8000000</v>
      </c>
    </row>
    <row r="45" spans="2:3" x14ac:dyDescent="0.2">
      <c r="B45" s="48" t="s">
        <v>70</v>
      </c>
      <c r="C45" s="61">
        <v>8000000</v>
      </c>
    </row>
    <row r="46" spans="2:3" x14ac:dyDescent="0.2">
      <c r="B46" s="48" t="s">
        <v>71</v>
      </c>
      <c r="C46" s="61">
        <v>8000000</v>
      </c>
    </row>
    <row r="47" spans="2:3" x14ac:dyDescent="0.2">
      <c r="B47" s="48" t="s">
        <v>72</v>
      </c>
      <c r="C47" s="61">
        <v>8000000</v>
      </c>
    </row>
    <row r="48" spans="2:3" x14ac:dyDescent="0.2">
      <c r="B48" s="48" t="s">
        <v>73</v>
      </c>
      <c r="C48" s="61">
        <v>8000000</v>
      </c>
    </row>
    <row r="49" spans="2:3" x14ac:dyDescent="0.2">
      <c r="B49" s="48" t="s">
        <v>74</v>
      </c>
      <c r="C49" s="61">
        <v>8000000</v>
      </c>
    </row>
    <row r="50" spans="2:3" x14ac:dyDescent="0.2">
      <c r="B50" s="48" t="s">
        <v>75</v>
      </c>
      <c r="C50" s="61">
        <v>8000000</v>
      </c>
    </row>
    <row r="51" spans="2:3" x14ac:dyDescent="0.2">
      <c r="B51" s="48" t="s">
        <v>76</v>
      </c>
      <c r="C51" s="61">
        <v>8000000</v>
      </c>
    </row>
    <row r="52" spans="2:3" x14ac:dyDescent="0.2">
      <c r="B52" s="48" t="s">
        <v>77</v>
      </c>
      <c r="C52" s="61">
        <v>8000000</v>
      </c>
    </row>
    <row r="53" spans="2:3" x14ac:dyDescent="0.2">
      <c r="B53" s="48" t="s">
        <v>78</v>
      </c>
      <c r="C53" s="61">
        <v>8000000</v>
      </c>
    </row>
    <row r="54" spans="2:3" x14ac:dyDescent="0.2">
      <c r="B54" s="48" t="s">
        <v>79</v>
      </c>
      <c r="C54" s="61">
        <v>8000000</v>
      </c>
    </row>
    <row r="55" spans="2:3" x14ac:dyDescent="0.2">
      <c r="B55" s="48" t="s">
        <v>80</v>
      </c>
      <c r="C55" s="61">
        <v>8000000</v>
      </c>
    </row>
    <row r="56" spans="2:3" x14ac:dyDescent="0.2">
      <c r="B56" s="48" t="s">
        <v>81</v>
      </c>
      <c r="C56" s="61">
        <v>8000000</v>
      </c>
    </row>
    <row r="57" spans="2:3" x14ac:dyDescent="0.2">
      <c r="B57" s="48" t="s">
        <v>82</v>
      </c>
      <c r="C57" s="61">
        <v>8000000</v>
      </c>
    </row>
    <row r="58" spans="2:3" x14ac:dyDescent="0.2">
      <c r="B58" s="48" t="s">
        <v>105</v>
      </c>
      <c r="C58" s="61">
        <v>8000000</v>
      </c>
    </row>
    <row r="59" spans="2:3" x14ac:dyDescent="0.2">
      <c r="B59" s="48" t="s">
        <v>84</v>
      </c>
      <c r="C59" s="61">
        <v>8000000</v>
      </c>
    </row>
    <row r="60" spans="2:3" x14ac:dyDescent="0.2">
      <c r="B60" s="48" t="s">
        <v>238</v>
      </c>
      <c r="C60" s="61">
        <v>8000000</v>
      </c>
    </row>
    <row r="61" spans="2:3" x14ac:dyDescent="0.2">
      <c r="B61" s="48" t="s">
        <v>86</v>
      </c>
      <c r="C61" s="61">
        <v>8000000</v>
      </c>
    </row>
    <row r="62" spans="2:3" x14ac:dyDescent="0.2">
      <c r="B62" s="5" t="s">
        <v>87</v>
      </c>
      <c r="C62" s="7">
        <f>SUM(C5:C61)</f>
        <v>456000000</v>
      </c>
    </row>
  </sheetData>
  <sortState xmlns:xlrd2="http://schemas.microsoft.com/office/spreadsheetml/2017/richdata2" ref="B5:C31">
    <sortCondition ref="B5:B31"/>
  </sortState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B01AB-0FAC-4D8D-8EC7-E94BFE3DF73E}">
  <sheetPr>
    <tabColor theme="2"/>
    <pageSetUpPr fitToPage="1"/>
  </sheetPr>
  <dimension ref="A1:E70"/>
  <sheetViews>
    <sheetView showGridLines="0" workbookViewId="0">
      <selection activeCell="E2" sqref="E2"/>
    </sheetView>
  </sheetViews>
  <sheetFormatPr baseColWidth="10" defaultColWidth="11.42578125" defaultRowHeight="14.25" x14ac:dyDescent="0.2"/>
  <cols>
    <col min="1" max="1" width="2.140625" style="31" customWidth="1"/>
    <col min="2" max="2" width="61.5703125" style="31" customWidth="1"/>
    <col min="3" max="3" width="13.7109375" style="31" bestFit="1" customWidth="1"/>
    <col min="4" max="4" width="12.28515625" style="31" bestFit="1" customWidth="1"/>
    <col min="5" max="5" width="13.7109375" style="31" bestFit="1" customWidth="1"/>
    <col min="6" max="8" width="11.42578125" style="31"/>
    <col min="9" max="9" width="68.85546875" style="31" bestFit="1" customWidth="1"/>
    <col min="10" max="16384" width="11.42578125" style="31"/>
  </cols>
  <sheetData>
    <row r="1" spans="1:5" x14ac:dyDescent="0.2">
      <c r="A1" s="9"/>
      <c r="B1" s="9"/>
      <c r="C1" s="9"/>
      <c r="D1" s="9"/>
      <c r="E1" s="9"/>
    </row>
    <row r="2" spans="1:5" x14ac:dyDescent="0.2">
      <c r="A2" s="9"/>
      <c r="B2" s="17" t="s">
        <v>89</v>
      </c>
      <c r="C2" s="9"/>
      <c r="D2" s="9"/>
      <c r="E2" s="9"/>
    </row>
    <row r="3" spans="1:5" x14ac:dyDescent="0.2">
      <c r="A3" s="9"/>
      <c r="B3" s="9"/>
      <c r="C3" s="9"/>
      <c r="D3" s="9"/>
      <c r="E3" s="9"/>
    </row>
    <row r="4" spans="1:5" ht="36" x14ac:dyDescent="0.2">
      <c r="A4" s="3"/>
      <c r="B4" s="4" t="s">
        <v>90</v>
      </c>
      <c r="C4" s="4" t="s">
        <v>91</v>
      </c>
      <c r="D4" s="4" t="s">
        <v>28</v>
      </c>
      <c r="E4" s="4" t="s">
        <v>29</v>
      </c>
    </row>
    <row r="5" spans="1:5" x14ac:dyDescent="0.2">
      <c r="A5" s="9"/>
      <c r="B5" s="6" t="s">
        <v>92</v>
      </c>
      <c r="C5" s="12">
        <v>165000000</v>
      </c>
      <c r="D5" s="12">
        <v>15000000</v>
      </c>
      <c r="E5" s="12">
        <f t="shared" ref="E5:E63" si="0">D5+C5</f>
        <v>180000000</v>
      </c>
    </row>
    <row r="6" spans="1:5" x14ac:dyDescent="0.2">
      <c r="A6" s="9"/>
      <c r="B6" s="6" t="s">
        <v>30</v>
      </c>
      <c r="C6" s="12">
        <v>145958900</v>
      </c>
      <c r="D6" s="12">
        <v>62553814</v>
      </c>
      <c r="E6" s="12">
        <f t="shared" si="0"/>
        <v>208512714</v>
      </c>
    </row>
    <row r="7" spans="1:5" x14ac:dyDescent="0.2">
      <c r="A7" s="9"/>
      <c r="B7" s="6" t="s">
        <v>93</v>
      </c>
      <c r="C7" s="12">
        <v>8385266</v>
      </c>
      <c r="D7" s="12">
        <v>3593685</v>
      </c>
      <c r="E7" s="12">
        <f t="shared" si="0"/>
        <v>11978951</v>
      </c>
    </row>
    <row r="8" spans="1:5" x14ac:dyDescent="0.2">
      <c r="A8" s="9"/>
      <c r="B8" s="6" t="s">
        <v>94</v>
      </c>
      <c r="C8" s="12">
        <v>22099703</v>
      </c>
      <c r="D8" s="12">
        <v>9471301</v>
      </c>
      <c r="E8" s="12">
        <f t="shared" si="0"/>
        <v>31571004</v>
      </c>
    </row>
    <row r="9" spans="1:5" x14ac:dyDescent="0.2">
      <c r="A9" s="9"/>
      <c r="B9" s="6" t="s">
        <v>71</v>
      </c>
      <c r="C9" s="12">
        <v>22099703</v>
      </c>
      <c r="D9" s="12">
        <v>9471301</v>
      </c>
      <c r="E9" s="12">
        <f t="shared" si="0"/>
        <v>31571004</v>
      </c>
    </row>
    <row r="10" spans="1:5" x14ac:dyDescent="0.2">
      <c r="A10" s="9"/>
      <c r="B10" s="6" t="s">
        <v>31</v>
      </c>
      <c r="C10" s="12">
        <v>22326031</v>
      </c>
      <c r="D10" s="12">
        <v>9568299</v>
      </c>
      <c r="E10" s="12">
        <f t="shared" si="0"/>
        <v>31894330</v>
      </c>
    </row>
    <row r="11" spans="1:5" x14ac:dyDescent="0.2">
      <c r="A11" s="9"/>
      <c r="B11" s="6" t="s">
        <v>67</v>
      </c>
      <c r="C11" s="12">
        <v>16770531</v>
      </c>
      <c r="D11" s="12">
        <v>7187370</v>
      </c>
      <c r="E11" s="12">
        <f t="shared" si="0"/>
        <v>23957901</v>
      </c>
    </row>
    <row r="12" spans="1:5" x14ac:dyDescent="0.2">
      <c r="A12" s="9"/>
      <c r="B12" s="6" t="s">
        <v>34</v>
      </c>
      <c r="C12" s="12">
        <v>91144540</v>
      </c>
      <c r="D12" s="12">
        <v>39061946</v>
      </c>
      <c r="E12" s="12">
        <f t="shared" si="0"/>
        <v>130206486</v>
      </c>
    </row>
    <row r="13" spans="1:5" x14ac:dyDescent="0.2">
      <c r="A13" s="9"/>
      <c r="B13" s="6" t="s">
        <v>35</v>
      </c>
      <c r="C13" s="12">
        <v>40789177</v>
      </c>
      <c r="D13" s="12">
        <v>17481076</v>
      </c>
      <c r="E13" s="12">
        <f t="shared" si="0"/>
        <v>58270253</v>
      </c>
    </row>
    <row r="14" spans="1:5" x14ac:dyDescent="0.2">
      <c r="A14" s="9"/>
      <c r="B14" s="6" t="s">
        <v>95</v>
      </c>
      <c r="C14" s="12">
        <v>32915828</v>
      </c>
      <c r="D14" s="12">
        <v>14106783</v>
      </c>
      <c r="E14" s="12">
        <f t="shared" si="0"/>
        <v>47022611</v>
      </c>
    </row>
    <row r="15" spans="1:5" x14ac:dyDescent="0.2">
      <c r="A15" s="9"/>
      <c r="B15" s="6" t="s">
        <v>37</v>
      </c>
      <c r="C15" s="12">
        <v>24969205</v>
      </c>
      <c r="D15" s="12">
        <v>10701088</v>
      </c>
      <c r="E15" s="12">
        <f t="shared" si="0"/>
        <v>35670293</v>
      </c>
    </row>
    <row r="16" spans="1:5" x14ac:dyDescent="0.2">
      <c r="A16" s="9"/>
      <c r="B16" s="6" t="s">
        <v>38</v>
      </c>
      <c r="C16" s="12">
        <v>34459389</v>
      </c>
      <c r="D16" s="12">
        <v>14768310</v>
      </c>
      <c r="E16" s="12">
        <f t="shared" si="0"/>
        <v>49227699</v>
      </c>
    </row>
    <row r="17" spans="1:5" x14ac:dyDescent="0.2">
      <c r="A17" s="9"/>
      <c r="B17" s="6" t="s">
        <v>39</v>
      </c>
      <c r="C17" s="12">
        <v>25719168</v>
      </c>
      <c r="D17" s="12">
        <v>11022501</v>
      </c>
      <c r="E17" s="12">
        <f t="shared" si="0"/>
        <v>36741669</v>
      </c>
    </row>
    <row r="18" spans="1:5" x14ac:dyDescent="0.2">
      <c r="A18" s="9"/>
      <c r="B18" s="6" t="s">
        <v>79</v>
      </c>
      <c r="C18" s="12">
        <v>22099570</v>
      </c>
      <c r="D18" s="12">
        <v>9471244</v>
      </c>
      <c r="E18" s="12">
        <f t="shared" si="0"/>
        <v>31570814</v>
      </c>
    </row>
    <row r="19" spans="1:5" x14ac:dyDescent="0.2">
      <c r="A19" s="9"/>
      <c r="B19" s="6" t="s">
        <v>96</v>
      </c>
      <c r="C19" s="12">
        <v>22099703</v>
      </c>
      <c r="D19" s="12">
        <v>9471301</v>
      </c>
      <c r="E19" s="12">
        <f t="shared" si="0"/>
        <v>31571004</v>
      </c>
    </row>
    <row r="20" spans="1:5" x14ac:dyDescent="0.2">
      <c r="A20" s="9"/>
      <c r="B20" s="6" t="s">
        <v>40</v>
      </c>
      <c r="C20" s="12">
        <v>30485762</v>
      </c>
      <c r="D20" s="12">
        <v>13065326</v>
      </c>
      <c r="E20" s="12">
        <f t="shared" si="0"/>
        <v>43551088</v>
      </c>
    </row>
    <row r="21" spans="1:5" x14ac:dyDescent="0.2">
      <c r="A21" s="9"/>
      <c r="B21" s="6" t="s">
        <v>41</v>
      </c>
      <c r="C21" s="12">
        <v>45325225</v>
      </c>
      <c r="D21" s="12">
        <v>19425097</v>
      </c>
      <c r="E21" s="12">
        <f t="shared" si="0"/>
        <v>64750322</v>
      </c>
    </row>
    <row r="22" spans="1:5" x14ac:dyDescent="0.2">
      <c r="A22" s="9"/>
      <c r="B22" s="6" t="s">
        <v>42</v>
      </c>
      <c r="C22" s="12">
        <v>27531194</v>
      </c>
      <c r="D22" s="12">
        <v>11799083</v>
      </c>
      <c r="E22" s="12">
        <f t="shared" si="0"/>
        <v>39330277</v>
      </c>
    </row>
    <row r="23" spans="1:5" x14ac:dyDescent="0.2">
      <c r="A23" s="9"/>
      <c r="B23" s="6" t="s">
        <v>97</v>
      </c>
      <c r="C23" s="12">
        <v>19478635</v>
      </c>
      <c r="D23" s="12">
        <v>8347986</v>
      </c>
      <c r="E23" s="12">
        <f t="shared" si="0"/>
        <v>27826621</v>
      </c>
    </row>
    <row r="24" spans="1:5" x14ac:dyDescent="0.2">
      <c r="A24" s="9"/>
      <c r="B24" s="6" t="s">
        <v>98</v>
      </c>
      <c r="C24" s="12">
        <v>32770212</v>
      </c>
      <c r="D24" s="12">
        <v>14044377</v>
      </c>
      <c r="E24" s="12">
        <f t="shared" si="0"/>
        <v>46814589</v>
      </c>
    </row>
    <row r="25" spans="1:5" x14ac:dyDescent="0.2">
      <c r="A25" s="9"/>
      <c r="B25" s="6" t="s">
        <v>44</v>
      </c>
      <c r="C25" s="12">
        <v>90884674</v>
      </c>
      <c r="D25" s="12">
        <v>38950574</v>
      </c>
      <c r="E25" s="12">
        <f>D25+C25</f>
        <v>129835248</v>
      </c>
    </row>
    <row r="26" spans="1:5" x14ac:dyDescent="0.2">
      <c r="A26" s="9"/>
      <c r="B26" s="6" t="s">
        <v>45</v>
      </c>
      <c r="C26" s="12">
        <v>26739534</v>
      </c>
      <c r="D26" s="12">
        <v>11459800</v>
      </c>
      <c r="E26" s="12">
        <f t="shared" si="0"/>
        <v>38199334</v>
      </c>
    </row>
    <row r="27" spans="1:5" x14ac:dyDescent="0.2">
      <c r="A27" s="9"/>
      <c r="B27" s="6" t="s">
        <v>63</v>
      </c>
      <c r="C27" s="12">
        <v>28480792</v>
      </c>
      <c r="D27" s="12">
        <v>12206054</v>
      </c>
      <c r="E27" s="12">
        <f t="shared" si="0"/>
        <v>40686846</v>
      </c>
    </row>
    <row r="28" spans="1:5" x14ac:dyDescent="0.2">
      <c r="A28" s="9"/>
      <c r="B28" s="6" t="s">
        <v>99</v>
      </c>
      <c r="C28" s="12">
        <v>29164631</v>
      </c>
      <c r="D28" s="12">
        <v>12499128</v>
      </c>
      <c r="E28" s="12">
        <f t="shared" si="0"/>
        <v>41663759</v>
      </c>
    </row>
    <row r="29" spans="1:5" x14ac:dyDescent="0.2">
      <c r="A29" s="9"/>
      <c r="B29" s="6" t="s">
        <v>47</v>
      </c>
      <c r="C29" s="12">
        <v>38960657</v>
      </c>
      <c r="D29" s="12">
        <v>16697425</v>
      </c>
      <c r="E29" s="12">
        <f t="shared" si="0"/>
        <v>55658082</v>
      </c>
    </row>
    <row r="30" spans="1:5" x14ac:dyDescent="0.2">
      <c r="A30" s="9"/>
      <c r="B30" s="6" t="s">
        <v>100</v>
      </c>
      <c r="C30" s="12">
        <v>16770531</v>
      </c>
      <c r="D30" s="12">
        <v>7187370</v>
      </c>
      <c r="E30" s="12">
        <f t="shared" si="0"/>
        <v>23957901</v>
      </c>
    </row>
    <row r="31" spans="1:5" x14ac:dyDescent="0.2">
      <c r="A31" s="9"/>
      <c r="B31" s="6" t="s">
        <v>48</v>
      </c>
      <c r="C31" s="12">
        <v>29049916</v>
      </c>
      <c r="D31" s="12">
        <v>12449964</v>
      </c>
      <c r="E31" s="12">
        <f t="shared" si="0"/>
        <v>41499880</v>
      </c>
    </row>
    <row r="32" spans="1:5" x14ac:dyDescent="0.2">
      <c r="A32" s="9"/>
      <c r="B32" s="6" t="s">
        <v>49</v>
      </c>
      <c r="C32" s="12">
        <v>37344835</v>
      </c>
      <c r="D32" s="12">
        <v>16004929</v>
      </c>
      <c r="E32" s="12">
        <f t="shared" si="0"/>
        <v>53349764</v>
      </c>
    </row>
    <row r="33" spans="1:5" x14ac:dyDescent="0.2">
      <c r="A33" s="9"/>
      <c r="B33" s="6" t="s">
        <v>50</v>
      </c>
      <c r="C33" s="12">
        <v>37111887</v>
      </c>
      <c r="D33" s="12">
        <v>15905095</v>
      </c>
      <c r="E33" s="12">
        <f t="shared" si="0"/>
        <v>53016982</v>
      </c>
    </row>
    <row r="34" spans="1:5" x14ac:dyDescent="0.2">
      <c r="A34" s="9"/>
      <c r="B34" s="6" t="s">
        <v>74</v>
      </c>
      <c r="C34" s="12">
        <v>22099703</v>
      </c>
      <c r="D34" s="12">
        <v>9471301</v>
      </c>
      <c r="E34" s="12">
        <f t="shared" si="0"/>
        <v>31571004</v>
      </c>
    </row>
    <row r="35" spans="1:5" x14ac:dyDescent="0.2">
      <c r="A35" s="9"/>
      <c r="B35" s="6" t="s">
        <v>52</v>
      </c>
      <c r="C35" s="12">
        <v>35698322</v>
      </c>
      <c r="D35" s="12">
        <v>15299281</v>
      </c>
      <c r="E35" s="12">
        <f t="shared" si="0"/>
        <v>50997603</v>
      </c>
    </row>
    <row r="36" spans="1:5" x14ac:dyDescent="0.2">
      <c r="A36" s="9"/>
      <c r="B36" s="6" t="s">
        <v>81</v>
      </c>
      <c r="C36" s="12">
        <v>16770531</v>
      </c>
      <c r="D36" s="12">
        <v>7187370</v>
      </c>
      <c r="E36" s="12">
        <f t="shared" si="0"/>
        <v>23957901</v>
      </c>
    </row>
    <row r="37" spans="1:5" x14ac:dyDescent="0.2">
      <c r="A37" s="9"/>
      <c r="B37" s="6" t="s">
        <v>53</v>
      </c>
      <c r="C37" s="12">
        <v>31945537</v>
      </c>
      <c r="D37" s="12">
        <v>13690945</v>
      </c>
      <c r="E37" s="12">
        <f t="shared" si="0"/>
        <v>45636482</v>
      </c>
    </row>
    <row r="38" spans="1:5" x14ac:dyDescent="0.2">
      <c r="A38" s="9"/>
      <c r="B38" s="6" t="s">
        <v>69</v>
      </c>
      <c r="C38" s="12">
        <v>27598112</v>
      </c>
      <c r="D38" s="12">
        <v>11827762</v>
      </c>
      <c r="E38" s="12">
        <f t="shared" si="0"/>
        <v>39425874</v>
      </c>
    </row>
    <row r="39" spans="1:5" x14ac:dyDescent="0.2">
      <c r="A39" s="9"/>
      <c r="B39" s="6" t="s">
        <v>54</v>
      </c>
      <c r="C39" s="12">
        <v>63209454</v>
      </c>
      <c r="D39" s="12">
        <v>27089766</v>
      </c>
      <c r="E39" s="12">
        <f t="shared" si="0"/>
        <v>90299220</v>
      </c>
    </row>
    <row r="40" spans="1:5" x14ac:dyDescent="0.2">
      <c r="A40" s="9"/>
      <c r="B40" s="6" t="s">
        <v>55</v>
      </c>
      <c r="C40" s="12">
        <v>26643937</v>
      </c>
      <c r="D40" s="12">
        <v>11418830</v>
      </c>
      <c r="E40" s="12">
        <f t="shared" si="0"/>
        <v>38062767</v>
      </c>
    </row>
    <row r="41" spans="1:5" x14ac:dyDescent="0.2">
      <c r="A41" s="9"/>
      <c r="B41" s="6" t="s">
        <v>82</v>
      </c>
      <c r="C41" s="12">
        <v>16770531</v>
      </c>
      <c r="D41" s="12">
        <v>7187370</v>
      </c>
      <c r="E41" s="12">
        <f t="shared" si="0"/>
        <v>23957901</v>
      </c>
    </row>
    <row r="42" spans="1:5" x14ac:dyDescent="0.2">
      <c r="A42" s="9"/>
      <c r="B42" s="6" t="s">
        <v>238</v>
      </c>
      <c r="C42" s="12">
        <v>1332293</v>
      </c>
      <c r="D42" s="12">
        <v>570983</v>
      </c>
      <c r="E42" s="12">
        <f t="shared" si="0"/>
        <v>1903276</v>
      </c>
    </row>
    <row r="43" spans="1:5" x14ac:dyDescent="0.2">
      <c r="A43" s="9"/>
      <c r="B43" s="6" t="s">
        <v>56</v>
      </c>
      <c r="C43" s="12">
        <v>33334557</v>
      </c>
      <c r="D43" s="12">
        <v>14286239</v>
      </c>
      <c r="E43" s="12">
        <f t="shared" si="0"/>
        <v>47620796</v>
      </c>
    </row>
    <row r="44" spans="1:5" x14ac:dyDescent="0.2">
      <c r="A44" s="9"/>
      <c r="B44" s="6" t="s">
        <v>57</v>
      </c>
      <c r="C44" s="12">
        <v>33382355</v>
      </c>
      <c r="D44" s="12">
        <v>14306723</v>
      </c>
      <c r="E44" s="12">
        <f t="shared" si="0"/>
        <v>47689078</v>
      </c>
    </row>
    <row r="45" spans="1:5" x14ac:dyDescent="0.2">
      <c r="A45" s="9"/>
      <c r="B45" s="6" t="s">
        <v>58</v>
      </c>
      <c r="C45" s="12">
        <v>28711504</v>
      </c>
      <c r="D45" s="12">
        <v>12304930</v>
      </c>
      <c r="E45" s="12">
        <f t="shared" si="0"/>
        <v>41016434</v>
      </c>
    </row>
    <row r="46" spans="1:5" x14ac:dyDescent="0.2">
      <c r="A46" s="9"/>
      <c r="B46" s="6" t="s">
        <v>101</v>
      </c>
      <c r="C46" s="12">
        <v>17969594</v>
      </c>
      <c r="D46" s="12">
        <v>7701255</v>
      </c>
      <c r="E46" s="12">
        <f t="shared" si="0"/>
        <v>25670849</v>
      </c>
    </row>
    <row r="47" spans="1:5" x14ac:dyDescent="0.2">
      <c r="A47" s="9"/>
      <c r="B47" s="6" t="s">
        <v>64</v>
      </c>
      <c r="C47" s="12">
        <v>25517621</v>
      </c>
      <c r="D47" s="12">
        <v>10936123</v>
      </c>
      <c r="E47" s="12">
        <f t="shared" si="0"/>
        <v>36453744</v>
      </c>
    </row>
    <row r="48" spans="1:5" x14ac:dyDescent="0.2">
      <c r="A48" s="9"/>
      <c r="B48" s="6" t="s">
        <v>61</v>
      </c>
      <c r="C48" s="12">
        <v>28980358</v>
      </c>
      <c r="D48" s="12">
        <v>12420153</v>
      </c>
      <c r="E48" s="12">
        <f t="shared" si="0"/>
        <v>41400511</v>
      </c>
    </row>
    <row r="49" spans="1:5" x14ac:dyDescent="0.2">
      <c r="A49" s="9"/>
      <c r="B49" s="6" t="s">
        <v>65</v>
      </c>
      <c r="C49" s="12">
        <v>24620763</v>
      </c>
      <c r="D49" s="12">
        <v>10551756</v>
      </c>
      <c r="E49" s="12">
        <f t="shared" si="0"/>
        <v>35172519</v>
      </c>
    </row>
    <row r="50" spans="1:5" x14ac:dyDescent="0.2">
      <c r="A50" s="9"/>
      <c r="B50" s="6" t="s">
        <v>77</v>
      </c>
      <c r="C50" s="12">
        <v>6661465</v>
      </c>
      <c r="D50" s="12">
        <v>2854914</v>
      </c>
      <c r="E50" s="12">
        <f t="shared" si="0"/>
        <v>9516379</v>
      </c>
    </row>
    <row r="51" spans="1:5" x14ac:dyDescent="0.2">
      <c r="A51" s="9"/>
      <c r="B51" s="6" t="s">
        <v>102</v>
      </c>
      <c r="C51" s="12">
        <v>1332293</v>
      </c>
      <c r="D51" s="12">
        <v>570983</v>
      </c>
      <c r="E51" s="12">
        <f t="shared" si="0"/>
        <v>1903276</v>
      </c>
    </row>
    <row r="52" spans="1:5" x14ac:dyDescent="0.2">
      <c r="A52" s="9"/>
      <c r="B52" s="6" t="s">
        <v>32</v>
      </c>
      <c r="C52" s="12">
        <v>32846367</v>
      </c>
      <c r="D52" s="12">
        <v>14077015</v>
      </c>
      <c r="E52" s="12">
        <f t="shared" si="0"/>
        <v>46923382</v>
      </c>
    </row>
    <row r="53" spans="1:5" x14ac:dyDescent="0.2">
      <c r="A53" s="9"/>
      <c r="B53" s="6" t="s">
        <v>103</v>
      </c>
      <c r="C53" s="12">
        <v>21820901</v>
      </c>
      <c r="D53" s="12">
        <v>9351815</v>
      </c>
      <c r="E53" s="12">
        <f t="shared" si="0"/>
        <v>31172716</v>
      </c>
    </row>
    <row r="54" spans="1:5" x14ac:dyDescent="0.2">
      <c r="A54" s="9"/>
      <c r="B54" s="6" t="s">
        <v>33</v>
      </c>
      <c r="C54" s="12">
        <v>19960421</v>
      </c>
      <c r="D54" s="12">
        <v>8554466</v>
      </c>
      <c r="E54" s="12">
        <f t="shared" si="0"/>
        <v>28514887</v>
      </c>
    </row>
    <row r="55" spans="1:5" x14ac:dyDescent="0.2">
      <c r="A55" s="9"/>
      <c r="B55" s="6" t="s">
        <v>46</v>
      </c>
      <c r="C55" s="12">
        <v>50035917</v>
      </c>
      <c r="D55" s="12">
        <v>21443965</v>
      </c>
      <c r="E55" s="12">
        <f t="shared" si="0"/>
        <v>71479882</v>
      </c>
    </row>
    <row r="56" spans="1:5" x14ac:dyDescent="0.2">
      <c r="A56" s="9"/>
      <c r="B56" s="6" t="s">
        <v>51</v>
      </c>
      <c r="C56" s="12">
        <v>48096101</v>
      </c>
      <c r="D56" s="12">
        <v>20612615</v>
      </c>
      <c r="E56" s="12">
        <f t="shared" si="0"/>
        <v>68708716</v>
      </c>
    </row>
    <row r="57" spans="1:5" x14ac:dyDescent="0.2">
      <c r="A57" s="9"/>
      <c r="B57" s="6" t="s">
        <v>68</v>
      </c>
      <c r="C57" s="12">
        <v>22316091</v>
      </c>
      <c r="D57" s="12">
        <v>9564039</v>
      </c>
      <c r="E57" s="12">
        <f t="shared" si="0"/>
        <v>31880130</v>
      </c>
    </row>
    <row r="58" spans="1:5" x14ac:dyDescent="0.2">
      <c r="A58" s="9"/>
      <c r="B58" s="6" t="s">
        <v>104</v>
      </c>
      <c r="C58" s="12">
        <v>16770531</v>
      </c>
      <c r="D58" s="12">
        <v>7187370</v>
      </c>
      <c r="E58" s="12">
        <f t="shared" si="0"/>
        <v>23957901</v>
      </c>
    </row>
    <row r="59" spans="1:5" x14ac:dyDescent="0.2">
      <c r="A59" s="9"/>
      <c r="B59" s="6" t="s">
        <v>59</v>
      </c>
      <c r="C59" s="12">
        <v>36638376</v>
      </c>
      <c r="D59" s="12">
        <v>15702161</v>
      </c>
      <c r="E59" s="12">
        <f t="shared" si="0"/>
        <v>52340537</v>
      </c>
    </row>
    <row r="60" spans="1:5" x14ac:dyDescent="0.2">
      <c r="A60" s="9"/>
      <c r="B60" s="6" t="s">
        <v>105</v>
      </c>
      <c r="C60" s="12">
        <v>6661465</v>
      </c>
      <c r="D60" s="12">
        <v>2854914</v>
      </c>
      <c r="E60" s="12">
        <f t="shared" si="0"/>
        <v>9516379</v>
      </c>
    </row>
    <row r="61" spans="1:5" x14ac:dyDescent="0.2">
      <c r="A61" s="9"/>
      <c r="B61" s="6" t="s">
        <v>84</v>
      </c>
      <c r="C61" s="12">
        <v>13416425</v>
      </c>
      <c r="D61" s="12">
        <v>5749896</v>
      </c>
      <c r="E61" s="12">
        <f t="shared" si="0"/>
        <v>19166321</v>
      </c>
    </row>
    <row r="62" spans="1:5" x14ac:dyDescent="0.2">
      <c r="A62" s="9"/>
      <c r="B62" s="6" t="s">
        <v>60</v>
      </c>
      <c r="C62" s="12">
        <v>64727570</v>
      </c>
      <c r="D62" s="12">
        <v>27740387</v>
      </c>
      <c r="E62" s="12">
        <f t="shared" si="0"/>
        <v>92467957</v>
      </c>
    </row>
    <row r="63" spans="1:5" x14ac:dyDescent="0.2">
      <c r="A63" s="9"/>
      <c r="B63" s="13" t="s">
        <v>87</v>
      </c>
      <c r="C63" s="14">
        <f>SUM(C5:C62)</f>
        <v>1962804294</v>
      </c>
      <c r="D63" s="14">
        <f>SUM(D5:D62)</f>
        <v>785487554</v>
      </c>
      <c r="E63" s="14">
        <f t="shared" si="0"/>
        <v>2748291848</v>
      </c>
    </row>
    <row r="64" spans="1:5" x14ac:dyDescent="0.2">
      <c r="A64" s="9"/>
      <c r="B64" s="11" t="s">
        <v>106</v>
      </c>
      <c r="C64" s="12">
        <v>0</v>
      </c>
      <c r="D64" s="12">
        <v>0</v>
      </c>
      <c r="E64" s="12">
        <f>D64+C64</f>
        <v>0</v>
      </c>
    </row>
    <row r="65" spans="1:5" x14ac:dyDescent="0.2">
      <c r="A65" s="9"/>
      <c r="B65" s="11" t="s">
        <v>107</v>
      </c>
      <c r="C65" s="12">
        <v>5600000</v>
      </c>
      <c r="D65" s="12">
        <v>2400000</v>
      </c>
      <c r="E65" s="12">
        <f t="shared" ref="E65:E69" si="1">D65+C65</f>
        <v>8000000</v>
      </c>
    </row>
    <row r="66" spans="1:5" x14ac:dyDescent="0.2">
      <c r="A66" s="9"/>
      <c r="B66" s="11" t="s">
        <v>108</v>
      </c>
      <c r="C66" s="12">
        <v>0</v>
      </c>
      <c r="D66" s="12">
        <v>0</v>
      </c>
      <c r="E66" s="12">
        <f t="shared" si="1"/>
        <v>0</v>
      </c>
    </row>
    <row r="67" spans="1:5" x14ac:dyDescent="0.2">
      <c r="A67" s="9"/>
      <c r="B67" s="11" t="s">
        <v>109</v>
      </c>
      <c r="C67" s="12">
        <v>5600000</v>
      </c>
      <c r="D67" s="12">
        <v>2400000</v>
      </c>
      <c r="E67" s="12">
        <f t="shared" si="1"/>
        <v>8000000</v>
      </c>
    </row>
    <row r="68" spans="1:5" x14ac:dyDescent="0.2">
      <c r="A68" s="9"/>
      <c r="B68" s="11" t="s">
        <v>110</v>
      </c>
      <c r="C68" s="12">
        <v>5600000</v>
      </c>
      <c r="D68" s="12">
        <v>2400000</v>
      </c>
      <c r="E68" s="12">
        <f t="shared" si="1"/>
        <v>8000000</v>
      </c>
    </row>
    <row r="69" spans="1:5" x14ac:dyDescent="0.2">
      <c r="A69" s="9"/>
      <c r="B69" s="13" t="s">
        <v>111</v>
      </c>
      <c r="C69" s="14">
        <f>SUM(C64:C68)</f>
        <v>16800000</v>
      </c>
      <c r="D69" s="14">
        <f t="shared" ref="D69" si="2">SUM(D64:D68)</f>
        <v>7200000</v>
      </c>
      <c r="E69" s="15">
        <f t="shared" si="1"/>
        <v>24000000</v>
      </c>
    </row>
    <row r="70" spans="1:5" x14ac:dyDescent="0.2">
      <c r="A70" s="9"/>
      <c r="B70" s="13" t="s">
        <v>112</v>
      </c>
      <c r="C70" s="14">
        <f>C69+C63</f>
        <v>1979604294</v>
      </c>
      <c r="D70" s="14">
        <f t="shared" ref="D70:E70" si="3">D69+D63</f>
        <v>792687554</v>
      </c>
      <c r="E70" s="14">
        <f t="shared" si="3"/>
        <v>2772291848</v>
      </c>
    </row>
  </sheetData>
  <sortState xmlns:xlrd2="http://schemas.microsoft.com/office/spreadsheetml/2017/richdata2" ref="B5:E61">
    <sortCondition ref="B5:B61"/>
  </sortState>
  <pageMargins left="0.25" right="0.25" top="0.75" bottom="0.75" header="0.3" footer="0.3"/>
  <pageSetup paperSize="9" scale="4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134A9-A0E1-4F13-970F-E11522BB5731}">
  <sheetPr>
    <pageSetUpPr fitToPage="1"/>
  </sheetPr>
  <dimension ref="A1:D16"/>
  <sheetViews>
    <sheetView showGridLines="0" workbookViewId="0">
      <selection activeCell="G10" sqref="G10"/>
    </sheetView>
  </sheetViews>
  <sheetFormatPr baseColWidth="10" defaultColWidth="11.42578125" defaultRowHeight="14.25" x14ac:dyDescent="0.2"/>
  <cols>
    <col min="1" max="1" width="2.140625" style="31" customWidth="1"/>
    <col min="2" max="2" width="61.28515625" style="31" bestFit="1" customWidth="1"/>
    <col min="3" max="3" width="12.7109375" style="31" bestFit="1" customWidth="1"/>
    <col min="4" max="4" width="13.85546875" style="31" bestFit="1" customWidth="1"/>
    <col min="5" max="7" width="11.42578125" style="31"/>
    <col min="8" max="8" width="68.85546875" style="31" bestFit="1" customWidth="1"/>
    <col min="9" max="16384" width="11.42578125" style="31"/>
  </cols>
  <sheetData>
    <row r="1" spans="1:4" x14ac:dyDescent="0.2">
      <c r="A1" s="9"/>
      <c r="B1" s="9"/>
      <c r="C1" s="9"/>
      <c r="D1" s="9"/>
    </row>
    <row r="2" spans="1:4" x14ac:dyDescent="0.2">
      <c r="A2" s="9"/>
      <c r="B2" s="17" t="s">
        <v>113</v>
      </c>
      <c r="C2" s="9"/>
      <c r="D2" s="9"/>
    </row>
    <row r="3" spans="1:4" x14ac:dyDescent="0.2">
      <c r="A3" s="9"/>
      <c r="B3" s="9"/>
      <c r="C3" s="9"/>
      <c r="D3" s="9"/>
    </row>
    <row r="4" spans="1:4" ht="36" x14ac:dyDescent="0.2">
      <c r="A4" s="3"/>
      <c r="B4" s="4" t="s">
        <v>90</v>
      </c>
      <c r="C4" s="4" t="s">
        <v>28</v>
      </c>
      <c r="D4" s="4" t="s">
        <v>29</v>
      </c>
    </row>
    <row r="5" spans="1:4" x14ac:dyDescent="0.2">
      <c r="A5" s="9"/>
      <c r="B5" s="50" t="s">
        <v>104</v>
      </c>
      <c r="C5" s="63">
        <v>92235298</v>
      </c>
      <c r="D5" s="63">
        <v>92235298</v>
      </c>
    </row>
    <row r="6" spans="1:4" x14ac:dyDescent="0.2">
      <c r="A6" s="9"/>
      <c r="B6" s="50" t="s">
        <v>100</v>
      </c>
      <c r="C6" s="63">
        <v>40957100</v>
      </c>
      <c r="D6" s="63">
        <v>40957100</v>
      </c>
    </row>
    <row r="7" spans="1:4" x14ac:dyDescent="0.2">
      <c r="A7" s="9"/>
      <c r="B7" s="50" t="s">
        <v>79</v>
      </c>
      <c r="C7" s="63">
        <v>105500000</v>
      </c>
      <c r="D7" s="63">
        <v>105500000</v>
      </c>
    </row>
    <row r="8" spans="1:4" x14ac:dyDescent="0.2">
      <c r="A8" s="9"/>
      <c r="B8" s="50" t="s">
        <v>102</v>
      </c>
      <c r="C8" s="63">
        <v>27626050</v>
      </c>
      <c r="D8" s="63">
        <v>27626050</v>
      </c>
    </row>
    <row r="9" spans="1:4" x14ac:dyDescent="0.2">
      <c r="A9" s="9"/>
      <c r="B9" s="50" t="s">
        <v>81</v>
      </c>
      <c r="C9" s="63">
        <v>76558827</v>
      </c>
      <c r="D9" s="63">
        <v>76558827</v>
      </c>
    </row>
    <row r="10" spans="1:4" x14ac:dyDescent="0.2">
      <c r="A10" s="9"/>
      <c r="B10" s="50" t="s">
        <v>114</v>
      </c>
      <c r="C10" s="63">
        <v>79096052</v>
      </c>
      <c r="D10" s="63">
        <v>79096052</v>
      </c>
    </row>
    <row r="11" spans="1:4" x14ac:dyDescent="0.2">
      <c r="A11" s="9"/>
      <c r="B11" s="50" t="s">
        <v>115</v>
      </c>
      <c r="C11" s="63">
        <v>33147075</v>
      </c>
      <c r="D11" s="63">
        <v>33147075</v>
      </c>
    </row>
    <row r="12" spans="1:4" x14ac:dyDescent="0.2">
      <c r="A12" s="9"/>
      <c r="B12" s="50" t="s">
        <v>84</v>
      </c>
      <c r="C12" s="63">
        <v>52441178</v>
      </c>
      <c r="D12" s="63">
        <v>52441178</v>
      </c>
    </row>
    <row r="13" spans="1:4" x14ac:dyDescent="0.2">
      <c r="A13" s="9"/>
      <c r="B13" s="50" t="s">
        <v>238</v>
      </c>
      <c r="C13" s="63">
        <v>33147060</v>
      </c>
      <c r="D13" s="63">
        <v>33147060</v>
      </c>
    </row>
    <row r="14" spans="1:4" x14ac:dyDescent="0.2">
      <c r="A14" s="9"/>
      <c r="B14" s="50" t="s">
        <v>116</v>
      </c>
      <c r="C14" s="63">
        <v>39368038</v>
      </c>
      <c r="D14" s="63">
        <v>39368038</v>
      </c>
    </row>
    <row r="15" spans="1:4" x14ac:dyDescent="0.2">
      <c r="A15" s="9"/>
      <c r="B15" s="13" t="s">
        <v>112</v>
      </c>
      <c r="C15" s="59">
        <f>SUM(C5:C14)</f>
        <v>580076678</v>
      </c>
      <c r="D15" s="59">
        <f>SUM(D5:D14)</f>
        <v>580076678</v>
      </c>
    </row>
    <row r="16" spans="1:4" x14ac:dyDescent="0.2">
      <c r="A16" s="9"/>
      <c r="B16" s="9"/>
      <c r="C16" s="9"/>
      <c r="D16" s="9"/>
    </row>
  </sheetData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C32B-73F9-47E8-9D7C-5C994D058C85}">
  <sheetPr>
    <tabColor theme="2"/>
    <pageSetUpPr fitToPage="1"/>
  </sheetPr>
  <dimension ref="A1:E60"/>
  <sheetViews>
    <sheetView showGridLines="0" workbookViewId="0">
      <selection activeCell="G8" sqref="G8"/>
    </sheetView>
  </sheetViews>
  <sheetFormatPr baseColWidth="10" defaultColWidth="11.42578125" defaultRowHeight="15" x14ac:dyDescent="0.25"/>
  <cols>
    <col min="1" max="1" width="2.140625" customWidth="1"/>
    <col min="2" max="2" width="44" customWidth="1"/>
    <col min="3" max="3" width="12" customWidth="1"/>
    <col min="4" max="4" width="12.28515625" bestFit="1" customWidth="1"/>
    <col min="5" max="5" width="13.7109375" bestFit="1" customWidth="1"/>
    <col min="9" max="9" width="68.85546875" bestFit="1" customWidth="1"/>
  </cols>
  <sheetData>
    <row r="1" spans="1:5" x14ac:dyDescent="0.25">
      <c r="A1" s="9"/>
      <c r="B1" s="9"/>
      <c r="C1" s="9"/>
      <c r="D1" s="9"/>
      <c r="E1" s="9"/>
    </row>
    <row r="2" spans="1:5" x14ac:dyDescent="0.25">
      <c r="A2" s="9"/>
      <c r="B2" s="17" t="s">
        <v>117</v>
      </c>
      <c r="C2" s="9"/>
      <c r="D2" s="9"/>
      <c r="E2" s="9"/>
    </row>
    <row r="3" spans="1:5" x14ac:dyDescent="0.25">
      <c r="A3" s="9"/>
      <c r="B3" s="9"/>
      <c r="C3" s="9"/>
      <c r="D3" s="9"/>
      <c r="E3" s="9"/>
    </row>
    <row r="4" spans="1:5" ht="36" x14ac:dyDescent="0.25">
      <c r="A4" s="3"/>
      <c r="B4" s="26" t="s">
        <v>118</v>
      </c>
      <c r="C4" s="26" t="s">
        <v>119</v>
      </c>
    </row>
    <row r="5" spans="1:5" x14ac:dyDescent="0.25">
      <c r="A5" s="9"/>
      <c r="B5" s="34" t="s">
        <v>120</v>
      </c>
      <c r="C5" s="29">
        <v>613</v>
      </c>
    </row>
    <row r="6" spans="1:5" x14ac:dyDescent="0.25">
      <c r="A6" s="9"/>
      <c r="B6" s="34" t="s">
        <v>121</v>
      </c>
      <c r="C6" s="41">
        <v>37000</v>
      </c>
    </row>
    <row r="7" spans="1:5" x14ac:dyDescent="0.25">
      <c r="A7" s="9"/>
      <c r="B7" s="62" t="s">
        <v>122</v>
      </c>
      <c r="C7" s="41">
        <v>36</v>
      </c>
    </row>
    <row r="8" spans="1:5" x14ac:dyDescent="0.25">
      <c r="A8" s="9"/>
    </row>
    <row r="9" spans="1:5" x14ac:dyDescent="0.25">
      <c r="A9" s="9"/>
    </row>
    <row r="10" spans="1:5" x14ac:dyDescent="0.25">
      <c r="A10" s="9"/>
    </row>
    <row r="11" spans="1:5" x14ac:dyDescent="0.25">
      <c r="A11" s="9"/>
    </row>
    <row r="12" spans="1:5" x14ac:dyDescent="0.25">
      <c r="A12" s="9"/>
    </row>
    <row r="13" spans="1:5" x14ac:dyDescent="0.25">
      <c r="A13" s="9"/>
    </row>
    <row r="14" spans="1:5" x14ac:dyDescent="0.25">
      <c r="A14" s="9"/>
    </row>
    <row r="15" spans="1:5" x14ac:dyDescent="0.25">
      <c r="A15" s="9"/>
    </row>
    <row r="16" spans="1:5" x14ac:dyDescent="0.25">
      <c r="A16" s="9"/>
    </row>
    <row r="17" spans="1:1" x14ac:dyDescent="0.25">
      <c r="A17" s="9"/>
    </row>
    <row r="18" spans="1:1" x14ac:dyDescent="0.25">
      <c r="A18" s="9"/>
    </row>
    <row r="19" spans="1:1" x14ac:dyDescent="0.25">
      <c r="A19" s="9"/>
    </row>
    <row r="20" spans="1:1" x14ac:dyDescent="0.25">
      <c r="A20" s="9"/>
    </row>
    <row r="21" spans="1:1" x14ac:dyDescent="0.25">
      <c r="A21" s="9"/>
    </row>
    <row r="22" spans="1:1" x14ac:dyDescent="0.25">
      <c r="A22" s="9"/>
    </row>
    <row r="23" spans="1:1" x14ac:dyDescent="0.25">
      <c r="A23" s="9"/>
    </row>
    <row r="24" spans="1:1" x14ac:dyDescent="0.25">
      <c r="A24" s="9"/>
    </row>
    <row r="25" spans="1:1" x14ac:dyDescent="0.25">
      <c r="A25" s="9"/>
    </row>
    <row r="26" spans="1:1" x14ac:dyDescent="0.25">
      <c r="A26" s="9"/>
    </row>
    <row r="27" spans="1:1" x14ac:dyDescent="0.25">
      <c r="A27" s="9"/>
    </row>
    <row r="28" spans="1:1" x14ac:dyDescent="0.25">
      <c r="A28" s="9"/>
    </row>
    <row r="29" spans="1:1" x14ac:dyDescent="0.25">
      <c r="A29" s="9"/>
    </row>
    <row r="30" spans="1:1" x14ac:dyDescent="0.25">
      <c r="A30" s="9"/>
    </row>
    <row r="31" spans="1:1" x14ac:dyDescent="0.25">
      <c r="A31" s="9"/>
    </row>
    <row r="32" spans="1:1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9"/>
    </row>
    <row r="36" spans="1:1" x14ac:dyDescent="0.25">
      <c r="A36" s="9"/>
    </row>
    <row r="37" spans="1:1" x14ac:dyDescent="0.25">
      <c r="A37" s="9"/>
    </row>
    <row r="38" spans="1:1" x14ac:dyDescent="0.25">
      <c r="A38" s="9"/>
    </row>
    <row r="39" spans="1:1" x14ac:dyDescent="0.25">
      <c r="A39" s="9"/>
    </row>
    <row r="40" spans="1:1" x14ac:dyDescent="0.25">
      <c r="A40" s="9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  <row r="47" spans="1:1" x14ac:dyDescent="0.25">
      <c r="A47" s="9"/>
    </row>
    <row r="48" spans="1:1" x14ac:dyDescent="0.25">
      <c r="A48" s="9"/>
    </row>
    <row r="49" spans="1:5" x14ac:dyDescent="0.25">
      <c r="A49" s="9"/>
    </row>
    <row r="50" spans="1:5" x14ac:dyDescent="0.25">
      <c r="A50" s="9"/>
    </row>
    <row r="51" spans="1:5" x14ac:dyDescent="0.25">
      <c r="A51" s="9"/>
    </row>
    <row r="52" spans="1:5" x14ac:dyDescent="0.25">
      <c r="A52" s="9"/>
    </row>
    <row r="53" spans="1:5" x14ac:dyDescent="0.25">
      <c r="A53" s="9"/>
    </row>
    <row r="54" spans="1:5" x14ac:dyDescent="0.25">
      <c r="A54" s="9"/>
    </row>
    <row r="55" spans="1:5" x14ac:dyDescent="0.25">
      <c r="A55" s="9"/>
    </row>
    <row r="56" spans="1:5" x14ac:dyDescent="0.25">
      <c r="A56" s="9"/>
    </row>
    <row r="57" spans="1:5" x14ac:dyDescent="0.25">
      <c r="A57" s="9"/>
    </row>
    <row r="58" spans="1:5" x14ac:dyDescent="0.25">
      <c r="A58" s="9"/>
    </row>
    <row r="59" spans="1:5" x14ac:dyDescent="0.25">
      <c r="A59" s="9"/>
    </row>
    <row r="60" spans="1:5" x14ac:dyDescent="0.25">
      <c r="A60" s="9"/>
      <c r="B60" s="9"/>
      <c r="C60" s="9"/>
      <c r="D60" s="9"/>
      <c r="E60" s="9"/>
    </row>
  </sheetData>
  <pageMargins left="0.25" right="0.25" top="0.75" bottom="0.75" header="0.3" footer="0.3"/>
  <pageSetup paperSize="9" scale="4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6AADF-3CF6-4450-A1FB-369CF32B0582}">
  <sheetPr>
    <pageSetUpPr fitToPage="1"/>
  </sheetPr>
  <dimension ref="B1:C14"/>
  <sheetViews>
    <sheetView showGridLines="0" workbookViewId="0">
      <selection activeCell="F8" sqref="F8"/>
    </sheetView>
  </sheetViews>
  <sheetFormatPr baseColWidth="10" defaultColWidth="11.42578125" defaultRowHeight="14.25" x14ac:dyDescent="0.2"/>
  <cols>
    <col min="1" max="1" width="2.140625" style="31" customWidth="1"/>
    <col min="2" max="2" width="54" style="31" customWidth="1"/>
    <col min="3" max="3" width="11.28515625" style="31" bestFit="1" customWidth="1"/>
    <col min="4" max="16384" width="11.42578125" style="31"/>
  </cols>
  <sheetData>
    <row r="1" spans="2:3" x14ac:dyDescent="0.2">
      <c r="B1" s="9"/>
    </row>
    <row r="2" spans="2:3" x14ac:dyDescent="0.2">
      <c r="B2" s="9"/>
    </row>
    <row r="3" spans="2:3" x14ac:dyDescent="0.2">
      <c r="B3" s="24" t="s">
        <v>241</v>
      </c>
    </row>
    <row r="4" spans="2:3" x14ac:dyDescent="0.2">
      <c r="B4" s="9"/>
    </row>
    <row r="5" spans="2:3" ht="36" x14ac:dyDescent="0.2">
      <c r="B5" s="4" t="s">
        <v>90</v>
      </c>
      <c r="C5" s="4" t="s">
        <v>28</v>
      </c>
    </row>
    <row r="6" spans="2:3" x14ac:dyDescent="0.2">
      <c r="B6" s="54" t="s">
        <v>32</v>
      </c>
      <c r="C6" s="60">
        <v>7875667</v>
      </c>
    </row>
    <row r="7" spans="2:3" x14ac:dyDescent="0.2">
      <c r="B7" s="54" t="s">
        <v>50</v>
      </c>
      <c r="C7" s="60">
        <v>7875667</v>
      </c>
    </row>
    <row r="8" spans="2:3" x14ac:dyDescent="0.2">
      <c r="B8" s="51" t="s">
        <v>52</v>
      </c>
      <c r="C8" s="60">
        <v>7875667</v>
      </c>
    </row>
    <row r="9" spans="2:3" x14ac:dyDescent="0.2">
      <c r="B9" s="54" t="s">
        <v>55</v>
      </c>
      <c r="C9" s="60">
        <v>7875667</v>
      </c>
    </row>
    <row r="10" spans="2:3" x14ac:dyDescent="0.2">
      <c r="B10" s="54" t="s">
        <v>69</v>
      </c>
      <c r="C10" s="60">
        <v>7875667</v>
      </c>
    </row>
    <row r="11" spans="2:3" x14ac:dyDescent="0.2">
      <c r="B11" s="54" t="s">
        <v>123</v>
      </c>
      <c r="C11" s="60">
        <v>7875667</v>
      </c>
    </row>
    <row r="12" spans="2:3" x14ac:dyDescent="0.2">
      <c r="B12" s="54" t="s">
        <v>78</v>
      </c>
      <c r="C12" s="60">
        <v>7875667</v>
      </c>
    </row>
    <row r="13" spans="2:3" x14ac:dyDescent="0.2">
      <c r="B13" s="54" t="s">
        <v>81</v>
      </c>
      <c r="C13" s="60">
        <v>7875667</v>
      </c>
    </row>
    <row r="14" spans="2:3" x14ac:dyDescent="0.2">
      <c r="B14" s="13" t="s">
        <v>112</v>
      </c>
      <c r="C14" s="14">
        <f>SUM(C6:C13)</f>
        <v>63005336</v>
      </c>
    </row>
  </sheetData>
  <sortState xmlns:xlrd2="http://schemas.microsoft.com/office/spreadsheetml/2017/richdata2" ref="B6:B14">
    <sortCondition ref="B6:B14"/>
  </sortState>
  <pageMargins left="0.25" right="0.25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25</vt:i4>
      </vt:variant>
    </vt:vector>
  </HeadingPairs>
  <TitlesOfParts>
    <vt:vector size="25" baseType="lpstr">
      <vt:lpstr>CARAT. GENERAL</vt:lpstr>
      <vt:lpstr>Índice</vt:lpstr>
      <vt:lpstr>Capítulo 6.1.1</vt:lpstr>
      <vt:lpstr>Cuadro 6.1.1.1</vt:lpstr>
      <vt:lpstr>Cuadro 6.1.1.2</vt:lpstr>
      <vt:lpstr>Cuadro 6.1.1.3</vt:lpstr>
      <vt:lpstr>Cuadro 6.1.1.4</vt:lpstr>
      <vt:lpstr>Cuadro 6.1.1.5</vt:lpstr>
      <vt:lpstr>Cuadro 6.1.1.6</vt:lpstr>
      <vt:lpstr>Cuadro 6.1.1.7</vt:lpstr>
      <vt:lpstr>Cuadro 6.1.1.8</vt:lpstr>
      <vt:lpstr>Cuadro 6.1.1.9</vt:lpstr>
      <vt:lpstr>Cuadro 6.1.1.10</vt:lpstr>
      <vt:lpstr>Cuadro 6.1.1.11</vt:lpstr>
      <vt:lpstr>Cuadro 6.1.1.12</vt:lpstr>
      <vt:lpstr>Cuadro 6.1.1.13</vt:lpstr>
      <vt:lpstr>Capítulo 6.1.2</vt:lpstr>
      <vt:lpstr>Cuadro 6.1.2.1</vt:lpstr>
      <vt:lpstr>Capítulo 6.1.3</vt:lpstr>
      <vt:lpstr>Cuadro 6.1.3.1</vt:lpstr>
      <vt:lpstr>Cuadro 6.1.3.2</vt:lpstr>
      <vt:lpstr>Capítulo 6.1.4</vt:lpstr>
      <vt:lpstr>Cuadro 6.1.4.1</vt:lpstr>
      <vt:lpstr>Capítulo 6.1.5</vt:lpstr>
      <vt:lpstr>Cuadro 6.1.5.1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DIU-SPU</dc:creator>
  <cp:keywords/>
  <dc:description/>
  <cp:lastModifiedBy>María Florencia Soto</cp:lastModifiedBy>
  <cp:revision/>
  <dcterms:created xsi:type="dcterms:W3CDTF">2015-06-05T18:19:34Z</dcterms:created>
  <dcterms:modified xsi:type="dcterms:W3CDTF">2025-03-31T19:19:04Z</dcterms:modified>
  <cp:category/>
  <cp:contentStatus/>
</cp:coreProperties>
</file>